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Development\SLFRF\Program Documentation\Catalyst Fund\Self-Funded\Applications\Laurel Redevelopment Corp\"/>
    </mc:Choice>
  </mc:AlternateContent>
  <xr:revisionPtr revIDLastSave="0" documentId="8_{A3AEA0DC-F3D0-43E5-9E3B-48E42C93117C}" xr6:coauthVersionLast="47" xr6:coauthVersionMax="47" xr10:uidLastSave="{00000000-0000-0000-0000-000000000000}"/>
  <bookViews>
    <workbookView xWindow="-108" yWindow="-108" windowWidth="23256" windowHeight="12456" xr2:uid="{50E52B29-DA56-42FF-ADDD-DA458CEC4444}"/>
  </bookViews>
  <sheets>
    <sheet name="Subsidy Request" sheetId="11" r:id="rId1"/>
    <sheet name="Property 1" sheetId="19" r:id="rId2"/>
    <sheet name="Property 2" sheetId="18" r:id="rId3"/>
    <sheet name="Property 3" sheetId="17" r:id="rId4"/>
    <sheet name="Property 4" sheetId="20" r:id="rId5"/>
    <sheet name="Property 5" sheetId="21" r:id="rId6"/>
  </sheets>
  <externalReferences>
    <externalReference r:id="rId7"/>
    <externalReference r:id="rId8"/>
  </externalReferences>
  <definedNames>
    <definedName name="clothes">[1]Sheet1!$B$2:$B$4</definedName>
    <definedName name="L4Sale">[2]!Table5[#All]</definedName>
    <definedName name="_xlnm.Print_Area" localSheetId="1">'Property 1'!$A$2:$K$119</definedName>
    <definedName name="_xlnm.Print_Area" localSheetId="2">'Property 2'!$A$2:$K$119</definedName>
    <definedName name="_xlnm.Print_Area" localSheetId="3">'Property 3'!$A$2:$K$119</definedName>
    <definedName name="_xlnm.Print_Area" localSheetId="4">'Property 4'!$A$2:$K$119</definedName>
    <definedName name="_xlnm.Print_Area" localSheetId="5">'Property 5'!$A$2:$K$119</definedName>
    <definedName name="_xlnm.Print_Area" localSheetId="0">'Subsidy Request'!$B$2:$F$25</definedName>
    <definedName name="_xlnm.Print_Titles" localSheetId="1">'Property 1'!$2:$10</definedName>
    <definedName name="_xlnm.Print_Titles" localSheetId="2">'Property 2'!$2:$10</definedName>
    <definedName name="_xlnm.Print_Titles" localSheetId="3">'Property 3'!$2:$10</definedName>
    <definedName name="_xlnm.Print_Titles" localSheetId="4">'Property 4'!$2:$10</definedName>
    <definedName name="_xlnm.Print_Titles" localSheetId="5">'Property 5'!$2:$10</definedName>
    <definedName name="size">[1]Sheet1!$C$1:$E$1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1" l="1"/>
  <c r="D25" i="11" s="1"/>
  <c r="D23" i="11"/>
  <c r="D126" i="21"/>
  <c r="E126" i="21" s="1"/>
  <c r="D104" i="21"/>
  <c r="D102" i="21"/>
  <c r="I92" i="21"/>
  <c r="H92" i="21"/>
  <c r="F92" i="21"/>
  <c r="D91" i="21"/>
  <c r="H91" i="21" s="1"/>
  <c r="H89" i="21"/>
  <c r="D89" i="21"/>
  <c r="D128" i="21" s="1"/>
  <c r="E128" i="21" s="1"/>
  <c r="H88" i="21"/>
  <c r="H87" i="21"/>
  <c r="H86" i="21"/>
  <c r="H85" i="21"/>
  <c r="H84" i="21"/>
  <c r="H83" i="21"/>
  <c r="H82" i="21"/>
  <c r="H81" i="21"/>
  <c r="H80" i="21"/>
  <c r="H79" i="21"/>
  <c r="H78" i="21"/>
  <c r="H77" i="21"/>
  <c r="H76" i="21"/>
  <c r="H75" i="21"/>
  <c r="I74" i="21"/>
  <c r="H74" i="21"/>
  <c r="I73" i="21"/>
  <c r="H73" i="21"/>
  <c r="H72" i="21"/>
  <c r="H71" i="21"/>
  <c r="H68" i="21"/>
  <c r="D68" i="21"/>
  <c r="D127" i="21" s="1"/>
  <c r="E127" i="21" s="1"/>
  <c r="H67" i="21"/>
  <c r="H66" i="21"/>
  <c r="H65" i="21"/>
  <c r="H64" i="21"/>
  <c r="H63" i="21"/>
  <c r="H62" i="21"/>
  <c r="H61" i="21"/>
  <c r="H60" i="21"/>
  <c r="H59" i="21"/>
  <c r="H58" i="21"/>
  <c r="H57" i="21"/>
  <c r="H56" i="21"/>
  <c r="H55" i="21"/>
  <c r="H54" i="21"/>
  <c r="H53" i="21"/>
  <c r="H52" i="21"/>
  <c r="H51" i="21"/>
  <c r="H50" i="21"/>
  <c r="H49" i="21"/>
  <c r="H48" i="21"/>
  <c r="H47" i="21"/>
  <c r="H46" i="21"/>
  <c r="H45" i="21"/>
  <c r="H44" i="21"/>
  <c r="H43" i="21"/>
  <c r="H42" i="21"/>
  <c r="H41" i="21"/>
  <c r="H40" i="21"/>
  <c r="H39" i="21"/>
  <c r="H38" i="21"/>
  <c r="H37" i="21"/>
  <c r="H36" i="21"/>
  <c r="H35" i="21"/>
  <c r="H34" i="21"/>
  <c r="H33" i="21"/>
  <c r="H32" i="21"/>
  <c r="H31" i="21"/>
  <c r="D28" i="21"/>
  <c r="H28" i="21" s="1"/>
  <c r="H27" i="21"/>
  <c r="H26" i="21"/>
  <c r="H25" i="21"/>
  <c r="H24" i="21"/>
  <c r="H23" i="21"/>
  <c r="D104" i="20"/>
  <c r="D102" i="20"/>
  <c r="I92" i="20"/>
  <c r="H92" i="20"/>
  <c r="F92" i="20"/>
  <c r="H89" i="20"/>
  <c r="D89" i="20"/>
  <c r="D128" i="20" s="1"/>
  <c r="E128" i="20" s="1"/>
  <c r="H88" i="20"/>
  <c r="H87" i="20"/>
  <c r="H86" i="20"/>
  <c r="H85" i="20"/>
  <c r="H84" i="20"/>
  <c r="H83" i="20"/>
  <c r="H82" i="20"/>
  <c r="H81" i="20"/>
  <c r="H80" i="20"/>
  <c r="H79" i="20"/>
  <c r="H78" i="20"/>
  <c r="H77" i="20"/>
  <c r="H76" i="20"/>
  <c r="H75" i="20"/>
  <c r="I74" i="20"/>
  <c r="H74" i="20"/>
  <c r="I73" i="20"/>
  <c r="H73" i="20"/>
  <c r="H72" i="20"/>
  <c r="H71" i="20"/>
  <c r="H68" i="20"/>
  <c r="D68" i="20"/>
  <c r="D127" i="20" s="1"/>
  <c r="E127" i="20" s="1"/>
  <c r="H67" i="20"/>
  <c r="H66" i="20"/>
  <c r="H65" i="20"/>
  <c r="H64" i="20"/>
  <c r="H63" i="20"/>
  <c r="H62" i="20"/>
  <c r="H61" i="20"/>
  <c r="H60" i="20"/>
  <c r="H59" i="20"/>
  <c r="H58" i="20"/>
  <c r="H57" i="20"/>
  <c r="H56" i="20"/>
  <c r="H55" i="20"/>
  <c r="H54" i="20"/>
  <c r="H53" i="20"/>
  <c r="H52" i="20"/>
  <c r="H51" i="20"/>
  <c r="H50" i="20"/>
  <c r="H49" i="20"/>
  <c r="H48" i="20"/>
  <c r="H47" i="20"/>
  <c r="H46" i="20"/>
  <c r="H45" i="20"/>
  <c r="H44" i="20"/>
  <c r="H43" i="20"/>
  <c r="H42" i="20"/>
  <c r="H41" i="20"/>
  <c r="H40" i="20"/>
  <c r="H39" i="20"/>
  <c r="H38" i="20"/>
  <c r="H37" i="20"/>
  <c r="H36" i="20"/>
  <c r="H35" i="20"/>
  <c r="H34" i="20"/>
  <c r="H33" i="20"/>
  <c r="H32" i="20"/>
  <c r="H31" i="20"/>
  <c r="H28" i="20"/>
  <c r="D28" i="20"/>
  <c r="D91" i="20" s="1"/>
  <c r="H27" i="20"/>
  <c r="H26" i="20"/>
  <c r="H25" i="20"/>
  <c r="H24" i="20"/>
  <c r="H23" i="20"/>
  <c r="D93" i="21" l="1"/>
  <c r="D96" i="21"/>
  <c r="H91" i="20"/>
  <c r="D96" i="20"/>
  <c r="D93" i="20"/>
  <c r="D126" i="20"/>
  <c r="E126" i="20" s="1"/>
  <c r="D104" i="19"/>
  <c r="H72" i="19"/>
  <c r="H73" i="19"/>
  <c r="H74" i="19"/>
  <c r="H75" i="19"/>
  <c r="H76" i="19"/>
  <c r="H77" i="19"/>
  <c r="H78" i="19"/>
  <c r="H79" i="19"/>
  <c r="H80" i="19"/>
  <c r="H81" i="19"/>
  <c r="H82" i="19"/>
  <c r="H83" i="19"/>
  <c r="H84" i="19"/>
  <c r="H85" i="19"/>
  <c r="H86" i="19"/>
  <c r="H87" i="19"/>
  <c r="I73" i="17"/>
  <c r="I74" i="17"/>
  <c r="H72" i="17"/>
  <c r="H73" i="17"/>
  <c r="H74" i="17"/>
  <c r="H75" i="17"/>
  <c r="H76" i="17"/>
  <c r="H77" i="17"/>
  <c r="H78" i="17"/>
  <c r="H79" i="17"/>
  <c r="H80" i="17"/>
  <c r="H81" i="17"/>
  <c r="H82" i="17"/>
  <c r="H83" i="17"/>
  <c r="H84" i="17"/>
  <c r="H85" i="17"/>
  <c r="H86" i="17"/>
  <c r="H87" i="17"/>
  <c r="H72" i="18"/>
  <c r="H73" i="18"/>
  <c r="H74" i="18"/>
  <c r="H75" i="18"/>
  <c r="H76" i="18"/>
  <c r="H77" i="18"/>
  <c r="H78" i="18"/>
  <c r="H79" i="18"/>
  <c r="H80" i="18"/>
  <c r="H81" i="18"/>
  <c r="H82" i="18"/>
  <c r="H83" i="18"/>
  <c r="H84" i="18"/>
  <c r="H85" i="18"/>
  <c r="H86" i="18"/>
  <c r="H87" i="18"/>
  <c r="H88" i="18"/>
  <c r="D99" i="21" l="1"/>
  <c r="D107" i="21" s="1"/>
  <c r="D110" i="21" s="1"/>
  <c r="D113" i="21" s="1"/>
  <c r="D115" i="21" s="1"/>
  <c r="D116" i="21" s="1"/>
  <c r="D19" i="21" s="1"/>
  <c r="C19" i="21"/>
  <c r="D129" i="21"/>
  <c r="E129" i="21" s="1"/>
  <c r="H96" i="21"/>
  <c r="D112" i="21"/>
  <c r="C18" i="21"/>
  <c r="H96" i="20"/>
  <c r="D112" i="20"/>
  <c r="C19" i="20"/>
  <c r="C18" i="20"/>
  <c r="D99" i="20"/>
  <c r="D107" i="20" s="1"/>
  <c r="D110" i="20" s="1"/>
  <c r="D113" i="20" s="1"/>
  <c r="D115" i="20" s="1"/>
  <c r="D116" i="20" s="1"/>
  <c r="D19" i="20" s="1"/>
  <c r="D129" i="20"/>
  <c r="E129" i="20" s="1"/>
  <c r="D89" i="19"/>
  <c r="F32" i="21" l="1"/>
  <c r="I32" i="21" s="1"/>
  <c r="F31" i="21"/>
  <c r="F31" i="20"/>
  <c r="D102" i="19"/>
  <c r="H92" i="19"/>
  <c r="F92" i="19"/>
  <c r="I92" i="19" s="1"/>
  <c r="H88" i="19"/>
  <c r="H71" i="19"/>
  <c r="D68" i="19"/>
  <c r="H67" i="19"/>
  <c r="H66" i="19"/>
  <c r="H65"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D28" i="19"/>
  <c r="H27" i="19"/>
  <c r="H26" i="19"/>
  <c r="H25" i="19"/>
  <c r="H24" i="19"/>
  <c r="H23" i="19"/>
  <c r="D104" i="18"/>
  <c r="D102" i="18"/>
  <c r="H92" i="18"/>
  <c r="F92" i="18"/>
  <c r="I92" i="18" s="1"/>
  <c r="D89" i="18"/>
  <c r="H89" i="18" s="1"/>
  <c r="H71" i="18"/>
  <c r="D68" i="18"/>
  <c r="D127" i="18" s="1"/>
  <c r="E127" i="18" s="1"/>
  <c r="H67" i="18"/>
  <c r="H66" i="18"/>
  <c r="H65" i="18"/>
  <c r="H64" i="18"/>
  <c r="H63" i="18"/>
  <c r="H62" i="18"/>
  <c r="H61" i="18"/>
  <c r="H60" i="18"/>
  <c r="H59" i="18"/>
  <c r="H58" i="18"/>
  <c r="H57" i="18"/>
  <c r="H56" i="18"/>
  <c r="H55" i="18"/>
  <c r="H54" i="18"/>
  <c r="H53" i="18"/>
  <c r="H52" i="18"/>
  <c r="H51" i="18"/>
  <c r="H50" i="18"/>
  <c r="H49" i="18"/>
  <c r="H48" i="18"/>
  <c r="H47" i="18"/>
  <c r="H46" i="18"/>
  <c r="H45" i="18"/>
  <c r="H44" i="18"/>
  <c r="H43" i="18"/>
  <c r="H42" i="18"/>
  <c r="H41" i="18"/>
  <c r="H40" i="18"/>
  <c r="H39" i="18"/>
  <c r="H38" i="18"/>
  <c r="H37" i="18"/>
  <c r="H36" i="18"/>
  <c r="H35" i="18"/>
  <c r="H34" i="18"/>
  <c r="H33" i="18"/>
  <c r="H32" i="18"/>
  <c r="H31" i="18"/>
  <c r="D28" i="18"/>
  <c r="H27" i="18"/>
  <c r="H26" i="18"/>
  <c r="H25" i="18"/>
  <c r="H24" i="18"/>
  <c r="H23" i="18"/>
  <c r="D104" i="17"/>
  <c r="I31" i="21" l="1"/>
  <c r="F33" i="21"/>
  <c r="I31" i="20"/>
  <c r="F32" i="20"/>
  <c r="D91" i="18"/>
  <c r="D93" i="18" s="1"/>
  <c r="D128" i="18"/>
  <c r="E128" i="18" s="1"/>
  <c r="H89" i="19"/>
  <c r="D128" i="19"/>
  <c r="E128" i="19" s="1"/>
  <c r="H28" i="19"/>
  <c r="D126" i="19"/>
  <c r="E126" i="19" s="1"/>
  <c r="D127" i="19"/>
  <c r="E127" i="19" s="1"/>
  <c r="H68" i="19"/>
  <c r="D91" i="19"/>
  <c r="H68" i="18"/>
  <c r="D126" i="18"/>
  <c r="E126" i="18" s="1"/>
  <c r="H28" i="18"/>
  <c r="I33" i="21" l="1"/>
  <c r="F34" i="21"/>
  <c r="F33" i="20"/>
  <c r="I32" i="20"/>
  <c r="D96" i="18"/>
  <c r="D99" i="18" s="1"/>
  <c r="D107" i="18" s="1"/>
  <c r="D110" i="18" s="1"/>
  <c r="H91" i="18"/>
  <c r="D93" i="19"/>
  <c r="H91" i="19"/>
  <c r="D96" i="19"/>
  <c r="I34" i="21" l="1"/>
  <c r="F35" i="21"/>
  <c r="I33" i="20"/>
  <c r="F34" i="20"/>
  <c r="C18" i="18"/>
  <c r="D129" i="18"/>
  <c r="E129" i="18" s="1"/>
  <c r="D112" i="18"/>
  <c r="D113" i="18" s="1"/>
  <c r="D115" i="18" s="1"/>
  <c r="C19" i="18"/>
  <c r="H96" i="18"/>
  <c r="D129" i="19"/>
  <c r="E129" i="19" s="1"/>
  <c r="C18" i="19"/>
  <c r="H96" i="19"/>
  <c r="D112" i="19"/>
  <c r="C19" i="19"/>
  <c r="D107" i="19"/>
  <c r="D110" i="19" s="1"/>
  <c r="F36" i="21" l="1"/>
  <c r="I35" i="21"/>
  <c r="F37" i="21"/>
  <c r="I37" i="21" s="1"/>
  <c r="I34" i="20"/>
  <c r="F35" i="20"/>
  <c r="D116" i="18"/>
  <c r="D19" i="18" s="1"/>
  <c r="D113" i="19"/>
  <c r="D115" i="19" s="1"/>
  <c r="D116" i="19" s="1"/>
  <c r="D19" i="19" s="1"/>
  <c r="F38" i="21" l="1"/>
  <c r="I38" i="21" s="1"/>
  <c r="I36" i="21"/>
  <c r="I35" i="20"/>
  <c r="F36" i="20"/>
  <c r="F31" i="18"/>
  <c r="I31" i="18" s="1"/>
  <c r="D21" i="11"/>
  <c r="F32" i="18"/>
  <c r="I32" i="18" s="1"/>
  <c r="D20" i="11"/>
  <c r="F31" i="19"/>
  <c r="F39" i="21" l="1"/>
  <c r="I39" i="21" s="1"/>
  <c r="F40" i="21"/>
  <c r="I40" i="21" s="1"/>
  <c r="I36" i="20"/>
  <c r="F37" i="20"/>
  <c r="F33" i="18"/>
  <c r="I33" i="18" s="1"/>
  <c r="I31" i="19"/>
  <c r="F32" i="19"/>
  <c r="F41" i="21" l="1"/>
  <c r="I37" i="20"/>
  <c r="F38" i="20"/>
  <c r="F34" i="18"/>
  <c r="F35" i="18" s="1"/>
  <c r="I35" i="18" s="1"/>
  <c r="F33" i="19"/>
  <c r="I33" i="19" s="1"/>
  <c r="I32" i="19"/>
  <c r="I41" i="21" l="1"/>
  <c r="F42" i="21"/>
  <c r="I38" i="20"/>
  <c r="F39" i="20"/>
  <c r="I34" i="18"/>
  <c r="F36" i="18"/>
  <c r="F37" i="18" s="1"/>
  <c r="I37" i="18" s="1"/>
  <c r="F34" i="19"/>
  <c r="I34" i="19" s="1"/>
  <c r="I42" i="21" l="1"/>
  <c r="F43" i="21"/>
  <c r="I39" i="20"/>
  <c r="F40" i="20"/>
  <c r="I36" i="18"/>
  <c r="F38" i="18"/>
  <c r="I38" i="18" s="1"/>
  <c r="F35" i="19"/>
  <c r="F36" i="19" s="1"/>
  <c r="I36" i="19" s="1"/>
  <c r="I43" i="21" l="1"/>
  <c r="F44" i="21"/>
  <c r="I40" i="20"/>
  <c r="F41" i="20"/>
  <c r="F39" i="18"/>
  <c r="I39" i="18" s="1"/>
  <c r="F37" i="19"/>
  <c r="I37" i="19" s="1"/>
  <c r="I35" i="19"/>
  <c r="I44" i="21" l="1"/>
  <c r="F45" i="21"/>
  <c r="I41" i="20"/>
  <c r="F42" i="20"/>
  <c r="F40" i="18"/>
  <c r="I40" i="18" s="1"/>
  <c r="F38" i="19"/>
  <c r="I38" i="19" s="1"/>
  <c r="I45" i="21" l="1"/>
  <c r="F46" i="21"/>
  <c r="I42" i="20"/>
  <c r="F43" i="20"/>
  <c r="F41" i="18"/>
  <c r="I41" i="18" s="1"/>
  <c r="F39" i="19"/>
  <c r="I39" i="19" s="1"/>
  <c r="I46" i="21" l="1"/>
  <c r="F47" i="21"/>
  <c r="I43" i="20"/>
  <c r="F44" i="20"/>
  <c r="F42" i="18"/>
  <c r="I42" i="18" s="1"/>
  <c r="F40" i="19"/>
  <c r="I40" i="19" s="1"/>
  <c r="I47" i="21" l="1"/>
  <c r="F48" i="21"/>
  <c r="I44" i="20"/>
  <c r="F45" i="20"/>
  <c r="F43" i="18"/>
  <c r="I43" i="18" s="1"/>
  <c r="F41" i="19"/>
  <c r="I41" i="19" s="1"/>
  <c r="I48" i="21" l="1"/>
  <c r="F49" i="21"/>
  <c r="I45" i="20"/>
  <c r="F46" i="20"/>
  <c r="F44" i="18"/>
  <c r="I44" i="18" s="1"/>
  <c r="F42" i="19"/>
  <c r="I42" i="19" s="1"/>
  <c r="I49" i="21" l="1"/>
  <c r="F50" i="21"/>
  <c r="I46" i="20"/>
  <c r="F47" i="20"/>
  <c r="F45" i="18"/>
  <c r="I45" i="18" s="1"/>
  <c r="F43" i="19"/>
  <c r="I43" i="19" s="1"/>
  <c r="I50" i="21" l="1"/>
  <c r="F51" i="21"/>
  <c r="I47" i="20"/>
  <c r="F48" i="20"/>
  <c r="F46" i="18"/>
  <c r="I46" i="18" s="1"/>
  <c r="F44" i="19"/>
  <c r="I44" i="19" s="1"/>
  <c r="I51" i="21" l="1"/>
  <c r="F52" i="21"/>
  <c r="I48" i="20"/>
  <c r="F49" i="20"/>
  <c r="F47" i="18"/>
  <c r="I47" i="18" s="1"/>
  <c r="F45" i="19"/>
  <c r="I45" i="19" s="1"/>
  <c r="I52" i="21" l="1"/>
  <c r="F53" i="21"/>
  <c r="I49" i="20"/>
  <c r="F50" i="20"/>
  <c r="F48" i="18"/>
  <c r="I48" i="18" s="1"/>
  <c r="F46" i="19"/>
  <c r="I46" i="19" s="1"/>
  <c r="I53" i="21" l="1"/>
  <c r="F54" i="21"/>
  <c r="I50" i="20"/>
  <c r="F51" i="20"/>
  <c r="F49" i="18"/>
  <c r="I49" i="18" s="1"/>
  <c r="F47" i="19"/>
  <c r="I47" i="19" s="1"/>
  <c r="I54" i="21" l="1"/>
  <c r="F55" i="21"/>
  <c r="I51" i="20"/>
  <c r="F52" i="20"/>
  <c r="F50" i="18"/>
  <c r="I50" i="18" s="1"/>
  <c r="F48" i="19"/>
  <c r="I48" i="19" s="1"/>
  <c r="I55" i="21" l="1"/>
  <c r="F56" i="21"/>
  <c r="I52" i="20"/>
  <c r="F53" i="20"/>
  <c r="F51" i="18"/>
  <c r="I51" i="18" s="1"/>
  <c r="F49" i="19"/>
  <c r="I49" i="19" s="1"/>
  <c r="I56" i="21" l="1"/>
  <c r="F57" i="21"/>
  <c r="I53" i="20"/>
  <c r="F54" i="20"/>
  <c r="F52" i="18"/>
  <c r="I52" i="18" s="1"/>
  <c r="F50" i="19"/>
  <c r="I50" i="19" s="1"/>
  <c r="I57" i="21" l="1"/>
  <c r="F58" i="21"/>
  <c r="I54" i="20"/>
  <c r="F55" i="20"/>
  <c r="F53" i="18"/>
  <c r="I53" i="18" s="1"/>
  <c r="F51" i="19"/>
  <c r="I51" i="19" s="1"/>
  <c r="I58" i="21" l="1"/>
  <c r="F59" i="21"/>
  <c r="I55" i="20"/>
  <c r="F56" i="20"/>
  <c r="F54" i="18"/>
  <c r="I54" i="18" s="1"/>
  <c r="F52" i="19"/>
  <c r="I52" i="19" s="1"/>
  <c r="I59" i="21" l="1"/>
  <c r="F60" i="21"/>
  <c r="I56" i="20"/>
  <c r="F57" i="20"/>
  <c r="F55" i="18"/>
  <c r="F56" i="18" s="1"/>
  <c r="I56" i="18" s="1"/>
  <c r="F53" i="19"/>
  <c r="I53" i="19" s="1"/>
  <c r="I60" i="21" l="1"/>
  <c r="F61" i="21"/>
  <c r="I57" i="20"/>
  <c r="F58" i="20"/>
  <c r="F57" i="18"/>
  <c r="I57" i="18" s="1"/>
  <c r="I55" i="18"/>
  <c r="F54" i="19"/>
  <c r="I54" i="19" s="1"/>
  <c r="I61" i="21" l="1"/>
  <c r="F62" i="21"/>
  <c r="I58" i="20"/>
  <c r="F59" i="20"/>
  <c r="F58" i="18"/>
  <c r="I58" i="18" s="1"/>
  <c r="F55" i="19"/>
  <c r="I55" i="19" s="1"/>
  <c r="F59" i="18"/>
  <c r="I62" i="21" l="1"/>
  <c r="F63" i="21"/>
  <c r="I59" i="20"/>
  <c r="F60" i="20"/>
  <c r="F56" i="19"/>
  <c r="I56" i="19" s="1"/>
  <c r="I59" i="18"/>
  <c r="F60" i="18"/>
  <c r="I63" i="21" l="1"/>
  <c r="F64" i="21"/>
  <c r="I60" i="20"/>
  <c r="F61" i="20"/>
  <c r="F57" i="19"/>
  <c r="I57" i="19" s="1"/>
  <c r="I60" i="18"/>
  <c r="F61" i="18"/>
  <c r="I64" i="21" l="1"/>
  <c r="F65" i="21"/>
  <c r="I61" i="20"/>
  <c r="F62" i="20"/>
  <c r="F58" i="19"/>
  <c r="I58" i="19" s="1"/>
  <c r="I61" i="18"/>
  <c r="F62" i="18"/>
  <c r="I65" i="21" l="1"/>
  <c r="F66" i="21"/>
  <c r="I62" i="20"/>
  <c r="F63" i="20"/>
  <c r="F59" i="19"/>
  <c r="I59" i="19" s="1"/>
  <c r="I62" i="18"/>
  <c r="F63" i="18"/>
  <c r="I66" i="21" l="1"/>
  <c r="F67" i="21"/>
  <c r="I63" i="20"/>
  <c r="F64" i="20"/>
  <c r="F60" i="19"/>
  <c r="I60" i="19" s="1"/>
  <c r="I63" i="18"/>
  <c r="F64" i="18"/>
  <c r="I67" i="21" l="1"/>
  <c r="F68" i="21"/>
  <c r="I64" i="20"/>
  <c r="F65" i="20"/>
  <c r="F61" i="19"/>
  <c r="I61" i="19" s="1"/>
  <c r="I64" i="18"/>
  <c r="F65" i="18"/>
  <c r="I68" i="21" l="1"/>
  <c r="F24" i="21"/>
  <c r="I24" i="21" s="1"/>
  <c r="F23" i="21"/>
  <c r="I65" i="20"/>
  <c r="F66" i="20"/>
  <c r="F62" i="19"/>
  <c r="I62" i="19" s="1"/>
  <c r="I65" i="18"/>
  <c r="F66" i="18"/>
  <c r="F25" i="21" l="1"/>
  <c r="I25" i="21" s="1"/>
  <c r="I23" i="21"/>
  <c r="I66" i="20"/>
  <c r="F67" i="20"/>
  <c r="F63" i="19"/>
  <c r="I63" i="19" s="1"/>
  <c r="I66" i="18"/>
  <c r="F67" i="18"/>
  <c r="F26" i="21" l="1"/>
  <c r="I26" i="21" s="1"/>
  <c r="I67" i="20"/>
  <c r="F68" i="20"/>
  <c r="F64" i="19"/>
  <c r="I64" i="19" s="1"/>
  <c r="I67" i="18"/>
  <c r="F68" i="18"/>
  <c r="F27" i="21" l="1"/>
  <c r="I27" i="21" s="1"/>
  <c r="I68" i="20"/>
  <c r="F25" i="20"/>
  <c r="I25" i="20" s="1"/>
  <c r="F23" i="20"/>
  <c r="F24" i="20"/>
  <c r="I24" i="20" s="1"/>
  <c r="F65" i="19"/>
  <c r="I65" i="19" s="1"/>
  <c r="I68" i="18"/>
  <c r="F23" i="18"/>
  <c r="F24" i="18" s="1"/>
  <c r="I24" i="18" s="1"/>
  <c r="F28" i="21" l="1"/>
  <c r="F26" i="20"/>
  <c r="I26" i="20" s="1"/>
  <c r="I23" i="20"/>
  <c r="F66" i="19"/>
  <c r="I66" i="19" s="1"/>
  <c r="F25" i="18"/>
  <c r="I25" i="18" s="1"/>
  <c r="I23" i="18"/>
  <c r="I28" i="21" l="1"/>
  <c r="F71" i="21"/>
  <c r="F27" i="20"/>
  <c r="I27" i="20" s="1"/>
  <c r="F67" i="19"/>
  <c r="I67" i="19" s="1"/>
  <c r="F26" i="18"/>
  <c r="I26" i="18" s="1"/>
  <c r="I71" i="21" l="1"/>
  <c r="F72" i="21"/>
  <c r="I72" i="21" s="1"/>
  <c r="F28" i="20"/>
  <c r="F68" i="19"/>
  <c r="F27" i="18"/>
  <c r="I27" i="18" s="1"/>
  <c r="F75" i="21" l="1"/>
  <c r="I75" i="21" s="1"/>
  <c r="F76" i="21"/>
  <c r="I76" i="21" s="1"/>
  <c r="I28" i="20"/>
  <c r="F71" i="20"/>
  <c r="I68" i="19"/>
  <c r="F23" i="19"/>
  <c r="I23" i="19" s="1"/>
  <c r="F28" i="18"/>
  <c r="F77" i="21" l="1"/>
  <c r="F72" i="20"/>
  <c r="I71" i="20"/>
  <c r="F24" i="19"/>
  <c r="F25" i="19" s="1"/>
  <c r="I25" i="19" s="1"/>
  <c r="I28" i="18"/>
  <c r="F71" i="18"/>
  <c r="I77" i="21" l="1"/>
  <c r="F78" i="21"/>
  <c r="I72" i="20"/>
  <c r="F75" i="20"/>
  <c r="I75" i="20" s="1"/>
  <c r="F26" i="19"/>
  <c r="I26" i="19" s="1"/>
  <c r="I24" i="19"/>
  <c r="I71" i="18"/>
  <c r="F72" i="18"/>
  <c r="I78" i="21" l="1"/>
  <c r="F79" i="21"/>
  <c r="F76" i="20"/>
  <c r="I72" i="18"/>
  <c r="F73" i="18"/>
  <c r="F27" i="19"/>
  <c r="I27" i="19" s="1"/>
  <c r="F75" i="18"/>
  <c r="I75" i="18" s="1"/>
  <c r="I79" i="21" l="1"/>
  <c r="F80" i="21"/>
  <c r="I76" i="20"/>
  <c r="F77" i="20"/>
  <c r="F74" i="18"/>
  <c r="I74" i="18" s="1"/>
  <c r="I73" i="18"/>
  <c r="F28" i="19"/>
  <c r="I80" i="21" l="1"/>
  <c r="F81" i="21"/>
  <c r="I77" i="20"/>
  <c r="F78" i="20"/>
  <c r="F76" i="18"/>
  <c r="I76" i="18" s="1"/>
  <c r="I28" i="19"/>
  <c r="F71" i="19"/>
  <c r="F72" i="19" s="1"/>
  <c r="I72" i="19" s="1"/>
  <c r="I81" i="21" l="1"/>
  <c r="F82" i="21"/>
  <c r="I78" i="20"/>
  <c r="F79" i="20"/>
  <c r="F77" i="18"/>
  <c r="F78" i="18" s="1"/>
  <c r="F73" i="19"/>
  <c r="F75" i="19"/>
  <c r="I75" i="19" s="1"/>
  <c r="I71" i="19"/>
  <c r="I82" i="21" l="1"/>
  <c r="F83" i="21"/>
  <c r="I79" i="20"/>
  <c r="F80" i="20"/>
  <c r="I77" i="18"/>
  <c r="I78" i="18"/>
  <c r="F79" i="18"/>
  <c r="I79" i="18" s="1"/>
  <c r="F74" i="19"/>
  <c r="I74" i="19" s="1"/>
  <c r="I73" i="19"/>
  <c r="I83" i="21" l="1"/>
  <c r="F84" i="21"/>
  <c r="I80" i="20"/>
  <c r="F81" i="20"/>
  <c r="F80" i="18"/>
  <c r="I80" i="18" s="1"/>
  <c r="F76" i="19"/>
  <c r="I76" i="19" s="1"/>
  <c r="I84" i="21" l="1"/>
  <c r="F85" i="21"/>
  <c r="I81" i="20"/>
  <c r="F82" i="20"/>
  <c r="F81" i="18"/>
  <c r="I81" i="18" s="1"/>
  <c r="F77" i="19"/>
  <c r="I77" i="19" s="1"/>
  <c r="I85" i="21" l="1"/>
  <c r="F86" i="21"/>
  <c r="I82" i="20"/>
  <c r="F83" i="20"/>
  <c r="F82" i="18"/>
  <c r="I82" i="18" s="1"/>
  <c r="F78" i="19"/>
  <c r="I78" i="19" s="1"/>
  <c r="I86" i="21" l="1"/>
  <c r="F87" i="21"/>
  <c r="I83" i="20"/>
  <c r="F84" i="20"/>
  <c r="F83" i="18"/>
  <c r="I83" i="18" s="1"/>
  <c r="F79" i="19"/>
  <c r="I79" i="19" s="1"/>
  <c r="I87" i="21" l="1"/>
  <c r="F88" i="21"/>
  <c r="I84" i="20"/>
  <c r="F85" i="20"/>
  <c r="F84" i="18"/>
  <c r="I84" i="18" s="1"/>
  <c r="F80" i="19"/>
  <c r="I80" i="19" s="1"/>
  <c r="I88" i="21" l="1"/>
  <c r="F89" i="21"/>
  <c r="I85" i="20"/>
  <c r="F86" i="20"/>
  <c r="F85" i="18"/>
  <c r="I85" i="18" s="1"/>
  <c r="F81" i="19"/>
  <c r="I81" i="19" s="1"/>
  <c r="I89" i="21" l="1"/>
  <c r="F91" i="21"/>
  <c r="I86" i="20"/>
  <c r="F87" i="20"/>
  <c r="F86" i="18"/>
  <c r="I86" i="18" s="1"/>
  <c r="F82" i="19"/>
  <c r="I82" i="19" s="1"/>
  <c r="I91" i="21" l="1"/>
  <c r="F96" i="21"/>
  <c r="I96" i="21" s="1"/>
  <c r="I87" i="20"/>
  <c r="F88" i="20"/>
  <c r="F87" i="18"/>
  <c r="I87" i="18" s="1"/>
  <c r="F83" i="19"/>
  <c r="I83" i="19" s="1"/>
  <c r="I88" i="20" l="1"/>
  <c r="F89" i="20"/>
  <c r="F88" i="18"/>
  <c r="I88" i="18" s="1"/>
  <c r="F84" i="19"/>
  <c r="I84" i="19" s="1"/>
  <c r="I89" i="20" l="1"/>
  <c r="F91" i="20"/>
  <c r="F89" i="18"/>
  <c r="I89" i="18" s="1"/>
  <c r="F85" i="19"/>
  <c r="I85" i="19" s="1"/>
  <c r="F91" i="18"/>
  <c r="F96" i="20" l="1"/>
  <c r="I96" i="20" s="1"/>
  <c r="I91" i="20"/>
  <c r="F86" i="19"/>
  <c r="I86" i="19" s="1"/>
  <c r="I91" i="18"/>
  <c r="F96" i="18"/>
  <c r="I96" i="18" s="1"/>
  <c r="F87" i="19" l="1"/>
  <c r="I87" i="19" s="1"/>
  <c r="F88" i="19" l="1"/>
  <c r="I88" i="19" s="1"/>
  <c r="F89" i="19" l="1"/>
  <c r="I89" i="19" s="1"/>
  <c r="F91" i="19" l="1"/>
  <c r="I91" i="19" s="1"/>
  <c r="D102" i="17"/>
  <c r="H92" i="17"/>
  <c r="F92" i="17"/>
  <c r="I92" i="17" s="1"/>
  <c r="D89" i="17"/>
  <c r="H89" i="17" s="1"/>
  <c r="H88" i="17"/>
  <c r="H71" i="17"/>
  <c r="D68" i="17"/>
  <c r="H67" i="17"/>
  <c r="H66" i="17"/>
  <c r="H65" i="17"/>
  <c r="H64" i="17"/>
  <c r="H63" i="17"/>
  <c r="H62" i="17"/>
  <c r="H61" i="17"/>
  <c r="H60" i="17"/>
  <c r="H59" i="17"/>
  <c r="H58" i="17"/>
  <c r="H57" i="17"/>
  <c r="H56" i="17"/>
  <c r="H55" i="17"/>
  <c r="H54" i="17"/>
  <c r="H53" i="17"/>
  <c r="H52" i="17"/>
  <c r="H51" i="17"/>
  <c r="H50" i="17"/>
  <c r="H49" i="17"/>
  <c r="H48" i="17"/>
  <c r="H47" i="17"/>
  <c r="H46" i="17"/>
  <c r="H45" i="17"/>
  <c r="H44" i="17"/>
  <c r="H43" i="17"/>
  <c r="H42" i="17"/>
  <c r="H41" i="17"/>
  <c r="H40" i="17"/>
  <c r="H39" i="17"/>
  <c r="H38" i="17"/>
  <c r="H37" i="17"/>
  <c r="H36" i="17"/>
  <c r="H35" i="17"/>
  <c r="H34" i="17"/>
  <c r="H33" i="17"/>
  <c r="H32" i="17"/>
  <c r="H31" i="17"/>
  <c r="D28" i="17"/>
  <c r="H27" i="17"/>
  <c r="H26" i="17"/>
  <c r="H25" i="17"/>
  <c r="H24" i="17"/>
  <c r="H23" i="17"/>
  <c r="F96" i="19" l="1"/>
  <c r="I96" i="19" s="1"/>
  <c r="D128" i="17"/>
  <c r="E128" i="17" s="1"/>
  <c r="D91" i="17"/>
  <c r="D96" i="17" s="1"/>
  <c r="D126" i="17"/>
  <c r="E126" i="17" s="1"/>
  <c r="H68" i="17"/>
  <c r="H28" i="17"/>
  <c r="D127" i="17"/>
  <c r="E127" i="17" s="1"/>
  <c r="D99" i="17" l="1"/>
  <c r="D107" i="17" s="1"/>
  <c r="D110" i="17" s="1"/>
  <c r="H91" i="17"/>
  <c r="D93" i="17"/>
  <c r="C19" i="17"/>
  <c r="D129" i="17"/>
  <c r="E129" i="17" s="1"/>
  <c r="C18" i="17"/>
  <c r="H96" i="17"/>
  <c r="D112" i="17"/>
  <c r="D113" i="17" l="1"/>
  <c r="D115" i="17" s="1"/>
  <c r="D116" i="17" s="1"/>
  <c r="D19" i="17" s="1"/>
  <c r="D22" i="11" s="1"/>
  <c r="F31" i="17" l="1"/>
  <c r="I31" i="17" s="1"/>
  <c r="F32" i="17" l="1"/>
  <c r="I32" i="17" s="1"/>
  <c r="F33" i="17" l="1"/>
  <c r="I33" i="17" s="1"/>
  <c r="F34" i="17" l="1"/>
  <c r="I34" i="17" s="1"/>
  <c r="F35" i="17" l="1"/>
  <c r="I35" i="17" s="1"/>
  <c r="F36" i="17" l="1"/>
  <c r="I36" i="17" s="1"/>
  <c r="F37" i="17" l="1"/>
  <c r="I37" i="17" s="1"/>
  <c r="F38" i="17" l="1"/>
  <c r="I38" i="17" s="1"/>
  <c r="F39" i="17" l="1"/>
  <c r="F40" i="17" s="1"/>
  <c r="I40" i="17" s="1"/>
  <c r="F41" i="17" l="1"/>
  <c r="I41" i="17" s="1"/>
  <c r="I39" i="17"/>
  <c r="F42" i="17" l="1"/>
  <c r="F43" i="17" s="1"/>
  <c r="I42" i="17" l="1"/>
  <c r="I43" i="17"/>
  <c r="F44" i="17"/>
  <c r="I44" i="17" l="1"/>
  <c r="F45" i="17"/>
  <c r="I45" i="17" l="1"/>
  <c r="F46" i="17"/>
  <c r="I46" i="17" l="1"/>
  <c r="F47" i="17"/>
  <c r="I47" i="17" l="1"/>
  <c r="F48" i="17"/>
  <c r="I48" i="17" l="1"/>
  <c r="F49" i="17"/>
  <c r="I49" i="17" l="1"/>
  <c r="F50" i="17"/>
  <c r="I50" i="17" l="1"/>
  <c r="F51" i="17"/>
  <c r="I51" i="17" l="1"/>
  <c r="F52" i="17"/>
  <c r="I52" i="17" l="1"/>
  <c r="F53" i="17"/>
  <c r="I53" i="17" l="1"/>
  <c r="F54" i="17"/>
  <c r="I54" i="17" l="1"/>
  <c r="F55" i="17"/>
  <c r="I55" i="17" l="1"/>
  <c r="F56" i="17"/>
  <c r="I56" i="17" l="1"/>
  <c r="F57" i="17"/>
  <c r="I57" i="17" l="1"/>
  <c r="F58" i="17"/>
  <c r="I58" i="17" l="1"/>
  <c r="F59" i="17"/>
  <c r="I59" i="17" l="1"/>
  <c r="F60" i="17"/>
  <c r="I60" i="17" l="1"/>
  <c r="F61" i="17"/>
  <c r="I61" i="17" l="1"/>
  <c r="F62" i="17"/>
  <c r="I62" i="17" l="1"/>
  <c r="F63" i="17"/>
  <c r="I63" i="17" l="1"/>
  <c r="F64" i="17"/>
  <c r="I64" i="17" l="1"/>
  <c r="F65" i="17"/>
  <c r="I65" i="17" l="1"/>
  <c r="F66" i="17"/>
  <c r="I66" i="17" l="1"/>
  <c r="F67" i="17"/>
  <c r="I67" i="17" l="1"/>
  <c r="F68" i="17"/>
  <c r="I68" i="17" l="1"/>
  <c r="F23" i="17"/>
  <c r="I23" i="17" l="1"/>
  <c r="F24" i="17"/>
  <c r="I24" i="17" s="1"/>
  <c r="F25" i="17" l="1"/>
  <c r="I25" i="17" s="1"/>
  <c r="F26" i="17" l="1"/>
  <c r="I26" i="17" s="1"/>
  <c r="F27" i="17" l="1"/>
  <c r="I27" i="17" s="1"/>
  <c r="F28" i="17" l="1"/>
  <c r="I28" i="17" l="1"/>
  <c r="F71" i="17"/>
  <c r="F72" i="17" l="1"/>
  <c r="I72" i="17" s="1"/>
  <c r="I71" i="17"/>
  <c r="F75" i="17" l="1"/>
  <c r="I75" i="17" s="1"/>
  <c r="F76" i="17" l="1"/>
  <c r="I76" i="17" s="1"/>
  <c r="F77" i="17" l="1"/>
  <c r="I77" i="17" s="1"/>
  <c r="F78" i="17" l="1"/>
  <c r="I78" i="17" s="1"/>
  <c r="F79" i="17" l="1"/>
  <c r="F80" i="17" l="1"/>
  <c r="I80" i="17" s="1"/>
  <c r="I79" i="17"/>
  <c r="F81" i="17" l="1"/>
  <c r="I81" i="17" s="1"/>
  <c r="F82" i="17" l="1"/>
  <c r="I82" i="17" s="1"/>
  <c r="F83" i="17" l="1"/>
  <c r="I83" i="17" s="1"/>
  <c r="F84" i="17" l="1"/>
  <c r="I84" i="17" s="1"/>
  <c r="F85" i="17" l="1"/>
  <c r="I85" i="17" s="1"/>
  <c r="F86" i="17" l="1"/>
  <c r="I86" i="17" s="1"/>
  <c r="F87" i="17" l="1"/>
  <c r="I87" i="17" s="1"/>
  <c r="F88" i="17" l="1"/>
  <c r="I88" i="17" s="1"/>
  <c r="F89" i="17" l="1"/>
  <c r="I89" i="17" s="1"/>
  <c r="F91" i="17" l="1"/>
  <c r="I91" i="17" s="1"/>
  <c r="F96" i="17" l="1"/>
  <c r="I96" i="17" s="1"/>
</calcChain>
</file>

<file path=xl/sharedStrings.xml><?xml version="1.0" encoding="utf-8"?>
<sst xmlns="http://schemas.openxmlformats.org/spreadsheetml/2006/main" count="633" uniqueCount="135">
  <si>
    <t>Catalyst Fund - Self-Funded Option HFH</t>
  </si>
  <si>
    <t>Summary of Request</t>
  </si>
  <si>
    <r>
      <t xml:space="preserve">Please carefully read all of these instructions before commencing to complete this workbook.   On this worksheet please enter data into the cells highlighted in yellow only.  </t>
    </r>
    <r>
      <rPr>
        <b/>
        <u/>
        <sz val="10.5"/>
        <rFont val="Calibri"/>
        <family val="2"/>
        <scheme val="minor"/>
      </rPr>
      <t>Do not enter dollar amounts below</t>
    </r>
    <r>
      <rPr>
        <b/>
        <sz val="10.5"/>
        <rFont val="Calibri"/>
        <family val="2"/>
        <scheme val="minor"/>
      </rPr>
      <t>- the dollar fields will auto-populate once you complete the next worksheet(s).</t>
    </r>
  </si>
  <si>
    <r>
      <t>On the next worksheet(s), you must enter sources and uses data for the house(s) to be renovated.  Please complete one worksheet for</t>
    </r>
    <r>
      <rPr>
        <u/>
        <sz val="10.5"/>
        <rFont val="Calibri"/>
        <family val="2"/>
        <scheme val="minor"/>
      </rPr>
      <t xml:space="preserve"> each</t>
    </r>
    <r>
      <rPr>
        <sz val="10.5"/>
        <rFont val="Calibri"/>
        <family val="2"/>
        <scheme val="minor"/>
      </rPr>
      <t xml:space="preserve"> of the different  houses by completing additional worksheets (Property 2, Property 3, ...)</t>
    </r>
  </si>
  <si>
    <t>Applicant/development company:</t>
  </si>
  <si>
    <t>Project Address(s):</t>
  </si>
  <si>
    <t>Street Address</t>
  </si>
  <si>
    <t>City</t>
  </si>
  <si>
    <t>Zip</t>
  </si>
  <si>
    <t xml:space="preserve"> </t>
  </si>
  <si>
    <t>Property #1</t>
  </si>
  <si>
    <t>Property #2</t>
  </si>
  <si>
    <t>Property #3</t>
  </si>
  <si>
    <t>Property #4</t>
  </si>
  <si>
    <t>Property #5</t>
  </si>
  <si>
    <t>Property Address</t>
  </si>
  <si>
    <t>Requested gap subsidy per house</t>
  </si>
  <si>
    <t>Total gap subsidy:</t>
  </si>
  <si>
    <t>Catalyst Fund</t>
  </si>
  <si>
    <t>Schedule of Sources and Uses</t>
  </si>
  <si>
    <t>Sales Gap Subsidy Calculator</t>
  </si>
  <si>
    <t>Applicant must confirm accuracy of all entries, formulas and calculations before submittal</t>
  </si>
  <si>
    <t>PROPERTY #1</t>
  </si>
  <si>
    <t>Street</t>
  </si>
  <si>
    <t>Parcel ID</t>
  </si>
  <si>
    <t xml:space="preserve"> Square footage</t>
  </si>
  <si>
    <t xml:space="preserve"> # Bedrooms</t>
  </si>
  <si>
    <t xml:space="preserve"> # Bathrooms</t>
  </si>
  <si>
    <t xml:space="preserve"> Basement or on slab?</t>
  </si>
  <si>
    <t xml:space="preserve"> Garage - enter number of spaces</t>
  </si>
  <si>
    <t>Total Construction Costs</t>
  </si>
  <si>
    <t>Sales Gap Subsidy</t>
  </si>
  <si>
    <t>USES</t>
  </si>
  <si>
    <t>Total Costs</t>
  </si>
  <si>
    <t>Anticipated Gap Subsidy</t>
  </si>
  <si>
    <t>Total Cost/Sqft</t>
  </si>
  <si>
    <t>Total Subsidy/Sqft</t>
  </si>
  <si>
    <t>ACQUISITION COSTS:</t>
  </si>
  <si>
    <t>Land Acquisition</t>
  </si>
  <si>
    <t>Land Survey</t>
  </si>
  <si>
    <t>Title Insurance</t>
  </si>
  <si>
    <t>Closing costs</t>
  </si>
  <si>
    <t>Demolition</t>
  </si>
  <si>
    <t>Total acquisition</t>
  </si>
  <si>
    <t>HARD COSTS:</t>
  </si>
  <si>
    <t>Excavation</t>
  </si>
  <si>
    <t>Site backfill/grading</t>
  </si>
  <si>
    <t>Foundation</t>
  </si>
  <si>
    <t>Retaining walls</t>
  </si>
  <si>
    <t>Waterproofing</t>
  </si>
  <si>
    <t>Water/Sewer connections</t>
  </si>
  <si>
    <t>Framing</t>
  </si>
  <si>
    <t>Exterior siding/Brick pointing</t>
  </si>
  <si>
    <t>Roof</t>
  </si>
  <si>
    <t>Gutters/Downspouts</t>
  </si>
  <si>
    <t xml:space="preserve">Windows </t>
  </si>
  <si>
    <t>Doors</t>
  </si>
  <si>
    <t>Garage door</t>
  </si>
  <si>
    <t>Plumbing system</t>
  </si>
  <si>
    <t xml:space="preserve">Electrical system </t>
  </si>
  <si>
    <t>HVAC system</t>
  </si>
  <si>
    <t>Insulation</t>
  </si>
  <si>
    <t>Fireplace</t>
  </si>
  <si>
    <t>Drywall</t>
  </si>
  <si>
    <t>Flooring</t>
  </si>
  <si>
    <t>Electrical fixtures</t>
  </si>
  <si>
    <t>Garage door opener</t>
  </si>
  <si>
    <t>Plumbing fixtures</t>
  </si>
  <si>
    <t>Mirrors &amp; Shelving</t>
  </si>
  <si>
    <t>Cabinets</t>
  </si>
  <si>
    <t>Countertops</t>
  </si>
  <si>
    <t>Appliances</t>
  </si>
  <si>
    <t>Interior trim/finish carpentry and hardware</t>
  </si>
  <si>
    <t>Interior painting</t>
  </si>
  <si>
    <t>Hardscaping:  drive, sidewalks, piers for deck</t>
  </si>
  <si>
    <t>Porches/decks</t>
  </si>
  <si>
    <t>Exterior painting</t>
  </si>
  <si>
    <t>Final grading and landscaping</t>
  </si>
  <si>
    <t>Environmental Remediation</t>
  </si>
  <si>
    <t>Other:</t>
  </si>
  <si>
    <t>Total Hard Costs</t>
  </si>
  <si>
    <t>SOFT COSTS:</t>
  </si>
  <si>
    <t>Architect</t>
  </si>
  <si>
    <t>Engineer</t>
  </si>
  <si>
    <t>Contractor General Conditions</t>
  </si>
  <si>
    <t>Contractor Overhead</t>
  </si>
  <si>
    <t>Soils testing</t>
  </si>
  <si>
    <t>Water/sewer line hook-up fees</t>
  </si>
  <si>
    <t>Permitting</t>
  </si>
  <si>
    <t>Inspection fees</t>
  </si>
  <si>
    <t>Construction fencing</t>
  </si>
  <si>
    <t>Other site security</t>
  </si>
  <si>
    <t>Dumpsters/portalet rental</t>
  </si>
  <si>
    <t>Utilities</t>
  </si>
  <si>
    <t>Real estate taxes</t>
  </si>
  <si>
    <t>Insurance</t>
  </si>
  <si>
    <t>Warranty premium</t>
  </si>
  <si>
    <t>Staging</t>
  </si>
  <si>
    <t>Construction loan interest</t>
  </si>
  <si>
    <t>Total Soft Costs</t>
  </si>
  <si>
    <t>Subtotal Costs</t>
  </si>
  <si>
    <t>Developer Fee*</t>
  </si>
  <si>
    <t>Max Devloper Fee</t>
  </si>
  <si>
    <t>*Developer fee is limited to the lesser of $20,000 or 15% of development costs.</t>
  </si>
  <si>
    <t>SOURCES</t>
  </si>
  <si>
    <t>AMOUNT</t>
  </si>
  <si>
    <t>DESCRIPTION*</t>
  </si>
  <si>
    <t>Fundraising/Philanthropic Sources</t>
  </si>
  <si>
    <t xml:space="preserve">*Fundraising Sources must be a minimum of 50% of Total Construction Costs </t>
  </si>
  <si>
    <t>Appraisal Price</t>
  </si>
  <si>
    <t>Market Price</t>
  </si>
  <si>
    <t>MAXIMUM  SALE PRICE</t>
  </si>
  <si>
    <t>*The lesser of the Appraisal or Estimated Market Price.</t>
  </si>
  <si>
    <t>SALE/1ST MORTGAGE AMOUNT</t>
  </si>
  <si>
    <t>PRESENT VALUE OF 1ST MORTGAGE</t>
  </si>
  <si>
    <t>Additional Mortgages, If Applicable</t>
  </si>
  <si>
    <t>Other Financing, If Applicable</t>
  </si>
  <si>
    <t>GROSS FINANCING SOURCES</t>
  </si>
  <si>
    <t>Seller Closing Costs/Fees</t>
  </si>
  <si>
    <t>Broker Fee's</t>
  </si>
  <si>
    <t>NET SOURCES</t>
  </si>
  <si>
    <t>TOTAL CONSTRUCTION COSTS</t>
  </si>
  <si>
    <t>PROFIT OR (SUBSIDY GAP)</t>
  </si>
  <si>
    <t>SUBSIDY LIMIT</t>
  </si>
  <si>
    <t>SUBSIDY REQUEST</t>
  </si>
  <si>
    <t>ELIGIBLE SUBSIDY</t>
  </si>
  <si>
    <t>* Please enter status of securing financing.  For contruction financing, enter if a letter of intent or a commitment letter has been issued.  For other sources, please enter if applied for or if awarded.  For all sources, attach copies of letters of intent, commitment letters, award letters, grant agreements, etc.</t>
  </si>
  <si>
    <t>FOR OFFICE USE ONLY:</t>
  </si>
  <si>
    <t>Total</t>
  </si>
  <si>
    <t>Cost/SF</t>
  </si>
  <si>
    <t>ACQUISTION COST</t>
  </si>
  <si>
    <t>HARD COSTS</t>
  </si>
  <si>
    <t>SOFT COSTS</t>
  </si>
  <si>
    <t>TOTAL USES</t>
  </si>
  <si>
    <t>PROPERTY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</si>
</sst>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F800]dddd\,\ mmmm\ dd\,\ yyyy"/>
    <numFmt numFmtId="165" formatCode="_(* #,##0_);_(* \(#,##0\);_(* &quot;-&quot;??_);_(@_)"/>
    <numFmt numFmtId="166" formatCode="_(* #,##0.0_);_(* \(#,##0.0\);_(* &quot;-&quot;??_);_(@_)"/>
    <numFmt numFmtId="167" formatCode="&quot;$&quot;#,##0"/>
    <numFmt numFmtId="168" formatCode="0.0%"/>
    <numFmt numFmtId="169" formatCode="&quot;$&quot;#,##0.00"/>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b/>
      <sz val="9"/>
      <color theme="1"/>
      <name val="Calibri"/>
      <family val="2"/>
      <scheme val="minor"/>
    </font>
    <font>
      <b/>
      <i/>
      <sz val="10"/>
      <color theme="1"/>
      <name val="Calibri"/>
      <family val="2"/>
      <scheme val="minor"/>
    </font>
    <font>
      <b/>
      <sz val="11.5"/>
      <color theme="1"/>
      <name val="Calibri"/>
      <family val="2"/>
      <scheme val="minor"/>
    </font>
    <font>
      <sz val="8"/>
      <color theme="1"/>
      <name val="Calibri"/>
      <family val="2"/>
      <scheme val="minor"/>
    </font>
    <font>
      <sz val="10"/>
      <name val="Calibri"/>
      <family val="2"/>
      <scheme val="minor"/>
    </font>
    <font>
      <b/>
      <sz val="8"/>
      <color theme="1"/>
      <name val="Calibri"/>
      <family val="2"/>
      <scheme val="minor"/>
    </font>
    <font>
      <sz val="12"/>
      <color theme="1"/>
      <name val="Calibri"/>
      <family val="2"/>
      <scheme val="minor"/>
    </font>
    <font>
      <b/>
      <sz val="10"/>
      <color rgb="FFFF0000"/>
      <name val="Calibri"/>
      <family val="2"/>
      <scheme val="minor"/>
    </font>
    <font>
      <b/>
      <sz val="12"/>
      <color rgb="FFFF0000"/>
      <name val="Calibri"/>
      <family val="2"/>
      <scheme val="minor"/>
    </font>
    <font>
      <sz val="11"/>
      <name val="Calibri"/>
      <family val="2"/>
      <scheme val="minor"/>
    </font>
    <font>
      <sz val="7"/>
      <color theme="1"/>
      <name val="Calibri"/>
      <family val="2"/>
      <scheme val="minor"/>
    </font>
    <font>
      <b/>
      <sz val="9"/>
      <name val="Calibri"/>
      <family val="2"/>
      <scheme val="minor"/>
    </font>
    <font>
      <sz val="10.5"/>
      <name val="Calibri"/>
      <family val="2"/>
      <scheme val="minor"/>
    </font>
    <font>
      <u/>
      <sz val="10.5"/>
      <name val="Calibri"/>
      <family val="2"/>
      <scheme val="minor"/>
    </font>
    <font>
      <b/>
      <sz val="10.5"/>
      <name val="Calibri"/>
      <family val="2"/>
      <scheme val="minor"/>
    </font>
    <font>
      <b/>
      <u/>
      <sz val="10.5"/>
      <name val="Calibri"/>
      <family val="2"/>
      <scheme val="minor"/>
    </font>
    <font>
      <b/>
      <sz val="11"/>
      <color theme="0"/>
      <name val="Calibri"/>
      <family val="2"/>
      <scheme val="minor"/>
    </font>
    <font>
      <b/>
      <sz val="9"/>
      <color rgb="FFFF0000"/>
      <name val="Calibri"/>
      <family val="2"/>
      <scheme val="minor"/>
    </font>
    <font>
      <b/>
      <sz val="9"/>
      <color theme="0" tint="-4.9989318521683403E-2"/>
      <name val="Calibri"/>
      <family val="2"/>
      <scheme val="minor"/>
    </font>
    <font>
      <b/>
      <sz val="9"/>
      <color theme="0"/>
      <name val="Calibri"/>
      <family val="2"/>
      <scheme val="minor"/>
    </font>
    <font>
      <b/>
      <sz val="7"/>
      <color theme="1"/>
      <name val="Calibri"/>
      <family val="2"/>
      <scheme val="minor"/>
    </font>
    <font>
      <u/>
      <sz val="11"/>
      <color theme="1"/>
      <name val="Calibri"/>
      <family val="2"/>
      <scheme val="minor"/>
    </font>
    <font>
      <sz val="9"/>
      <color rgb="FFFF0000"/>
      <name val="Calibri"/>
      <family val="2"/>
      <scheme val="minor"/>
    </font>
    <font>
      <sz val="7.75"/>
      <color theme="1"/>
      <name val="Calibri"/>
      <family val="2"/>
      <scheme val="minor"/>
    </font>
    <font>
      <b/>
      <i/>
      <sz val="10"/>
      <color rgb="FFFF0000"/>
      <name val="Calibri"/>
      <family val="2"/>
      <scheme val="minor"/>
    </font>
    <font>
      <u/>
      <sz val="10"/>
      <color theme="1"/>
      <name val="Calibri"/>
      <family val="2"/>
      <scheme val="minor"/>
    </font>
    <font>
      <b/>
      <sz val="10"/>
      <name val="Calibri"/>
      <family val="2"/>
      <scheme val="minor"/>
    </font>
  </fonts>
  <fills count="5">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tint="-4.9989318521683403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61">
    <xf numFmtId="0" fontId="0" fillId="0" borderId="0" xfId="0"/>
    <xf numFmtId="0" fontId="0" fillId="0" borderId="0" xfId="0" applyAlignment="1">
      <alignment horizontal="left"/>
    </xf>
    <xf numFmtId="167" fontId="0" fillId="0" borderId="0" xfId="2" applyNumberFormat="1" applyFont="1" applyBorder="1" applyAlignment="1">
      <alignment horizontal="right"/>
    </xf>
    <xf numFmtId="167" fontId="2" fillId="0" borderId="0" xfId="0" applyNumberFormat="1" applyFont="1" applyAlignment="1">
      <alignment horizontal="right"/>
    </xf>
    <xf numFmtId="167" fontId="0" fillId="0" borderId="0" xfId="0" applyNumberFormat="1" applyAlignment="1">
      <alignment horizontal="right"/>
    </xf>
    <xf numFmtId="168" fontId="6" fillId="0" borderId="0" xfId="3" applyNumberFormat="1" applyFont="1" applyBorder="1" applyAlignment="1">
      <alignment horizontal="left"/>
    </xf>
    <xf numFmtId="0" fontId="2" fillId="0" borderId="0" xfId="0" applyFont="1" applyAlignment="1">
      <alignment horizontal="left"/>
    </xf>
    <xf numFmtId="164" fontId="2" fillId="0" borderId="0" xfId="0" applyNumberFormat="1" applyFont="1" applyAlignment="1">
      <alignment horizontal="left"/>
    </xf>
    <xf numFmtId="167" fontId="0" fillId="0" borderId="0" xfId="0" applyNumberFormat="1"/>
    <xf numFmtId="0" fontId="12" fillId="0" borderId="0" xfId="0" applyFont="1" applyAlignment="1">
      <alignment horizontal="left" vertical="top"/>
    </xf>
    <xf numFmtId="167" fontId="2" fillId="0" borderId="0" xfId="0" applyNumberFormat="1" applyFont="1" applyAlignment="1">
      <alignment horizontal="left"/>
    </xf>
    <xf numFmtId="167" fontId="5" fillId="0" borderId="0" xfId="0" applyNumberFormat="1" applyFont="1" applyAlignment="1">
      <alignment horizontal="left" vertical="top"/>
    </xf>
    <xf numFmtId="0" fontId="0" fillId="0" borderId="0" xfId="0" applyAlignment="1">
      <alignment horizontal="left" wrapText="1"/>
    </xf>
    <xf numFmtId="0" fontId="15" fillId="0" borderId="0" xfId="0" applyFont="1" applyAlignment="1">
      <alignment horizontal="left" vertical="center" wrapText="1"/>
    </xf>
    <xf numFmtId="167" fontId="14" fillId="0" borderId="0" xfId="0" applyNumberFormat="1" applyFont="1" applyAlignment="1">
      <alignment horizontal="left"/>
    </xf>
    <xf numFmtId="167" fontId="3" fillId="0" borderId="0" xfId="0" applyNumberFormat="1" applyFont="1"/>
    <xf numFmtId="0" fontId="0" fillId="0" borderId="0" xfId="0" applyAlignment="1">
      <alignment horizontal="center" wrapText="1"/>
    </xf>
    <xf numFmtId="49" fontId="5" fillId="2" borderId="6" xfId="0" applyNumberFormat="1" applyFont="1" applyFill="1" applyBorder="1" applyAlignment="1">
      <alignment horizontal="left" vertical="top"/>
    </xf>
    <xf numFmtId="0" fontId="3" fillId="0" borderId="9" xfId="0" applyFont="1" applyBorder="1"/>
    <xf numFmtId="0" fontId="0" fillId="0" borderId="10" xfId="0" applyBorder="1"/>
    <xf numFmtId="0" fontId="2" fillId="0" borderId="10" xfId="0" applyFont="1" applyBorder="1"/>
    <xf numFmtId="0" fontId="0" fillId="0" borderId="11" xfId="0" applyBorder="1"/>
    <xf numFmtId="0" fontId="0" fillId="0" borderId="12" xfId="0" applyBorder="1" applyAlignment="1">
      <alignment horizontal="left"/>
    </xf>
    <xf numFmtId="0" fontId="0" fillId="0" borderId="13" xfId="0" applyBorder="1"/>
    <xf numFmtId="0" fontId="2" fillId="0" borderId="12" xfId="0" applyFont="1" applyBorder="1" applyAlignment="1">
      <alignment horizontal="left"/>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167" fontId="0" fillId="0" borderId="20" xfId="0" applyNumberFormat="1" applyBorder="1" applyAlignment="1">
      <alignment horizontal="center" vertical="top"/>
    </xf>
    <xf numFmtId="167" fontId="0" fillId="0" borderId="11" xfId="0" applyNumberFormat="1" applyBorder="1" applyAlignment="1">
      <alignment horizontal="center" vertical="top"/>
    </xf>
    <xf numFmtId="167" fontId="0" fillId="0" borderId="0" xfId="0" applyNumberFormat="1" applyAlignment="1">
      <alignment horizontal="center" vertical="top"/>
    </xf>
    <xf numFmtId="49" fontId="5" fillId="2" borderId="21" xfId="0" applyNumberFormat="1" applyFont="1" applyFill="1" applyBorder="1" applyAlignment="1">
      <alignment horizontal="left" vertical="top"/>
    </xf>
    <xf numFmtId="49" fontId="5" fillId="2" borderId="22" xfId="0" applyNumberFormat="1" applyFont="1" applyFill="1" applyBorder="1" applyAlignment="1">
      <alignment horizontal="left" vertical="top"/>
    </xf>
    <xf numFmtId="0" fontId="0" fillId="2" borderId="23" xfId="0" applyFill="1" applyBorder="1"/>
    <xf numFmtId="49" fontId="5" fillId="2" borderId="24" xfId="0" applyNumberFormat="1" applyFont="1" applyFill="1" applyBorder="1" applyAlignment="1">
      <alignment horizontal="left" vertical="top"/>
    </xf>
    <xf numFmtId="0" fontId="0" fillId="2" borderId="25" xfId="0" applyFill="1" applyBorder="1"/>
    <xf numFmtId="49" fontId="5" fillId="2" borderId="26" xfId="0" applyNumberFormat="1" applyFont="1" applyFill="1" applyBorder="1" applyAlignment="1">
      <alignment horizontal="left" vertical="top"/>
    </xf>
    <xf numFmtId="49" fontId="5" fillId="2" borderId="27" xfId="0" applyNumberFormat="1" applyFont="1" applyFill="1" applyBorder="1" applyAlignment="1">
      <alignment horizontal="left" vertical="top"/>
    </xf>
    <xf numFmtId="0" fontId="0" fillId="2" borderId="28" xfId="0" applyFill="1" applyBorder="1"/>
    <xf numFmtId="0" fontId="0" fillId="0" borderId="29" xfId="0" applyBorder="1" applyAlignment="1">
      <alignment horizontal="center" vertical="center"/>
    </xf>
    <xf numFmtId="0" fontId="0" fillId="0" borderId="29" xfId="0" applyBorder="1" applyAlignment="1">
      <alignment horizontal="center" wrapText="1"/>
    </xf>
    <xf numFmtId="0" fontId="0" fillId="0" borderId="30" xfId="0" applyBorder="1"/>
    <xf numFmtId="0" fontId="0" fillId="0" borderId="1" xfId="0" applyBorder="1" applyAlignment="1">
      <alignment horizontal="center"/>
    </xf>
    <xf numFmtId="167" fontId="0" fillId="0" borderId="31" xfId="0" applyNumberFormat="1" applyBorder="1"/>
    <xf numFmtId="0" fontId="3" fillId="0" borderId="32" xfId="0" applyFont="1" applyBorder="1"/>
    <xf numFmtId="0" fontId="0" fillId="0" borderId="33" xfId="0" applyBorder="1"/>
    <xf numFmtId="167" fontId="2" fillId="0" borderId="34" xfId="0" applyNumberFormat="1" applyFont="1" applyBorder="1"/>
    <xf numFmtId="0" fontId="0" fillId="0" borderId="0" xfId="0" applyProtection="1">
      <protection locked="0"/>
    </xf>
    <xf numFmtId="0" fontId="2" fillId="0" borderId="0" xfId="0" applyFont="1" applyAlignment="1" applyProtection="1">
      <alignment horizontal="right"/>
      <protection locked="0"/>
    </xf>
    <xf numFmtId="168" fontId="6" fillId="0" borderId="0" xfId="3" applyNumberFormat="1" applyFont="1" applyBorder="1" applyProtection="1">
      <protection locked="0"/>
    </xf>
    <xf numFmtId="167" fontId="0" fillId="0" borderId="0" xfId="2" applyNumberFormat="1" applyFont="1" applyBorder="1" applyAlignment="1" applyProtection="1">
      <alignment horizontal="right"/>
      <protection locked="0"/>
    </xf>
    <xf numFmtId="167" fontId="0" fillId="0" borderId="0" xfId="0" applyNumberFormat="1" applyAlignment="1" applyProtection="1">
      <alignment horizontal="right"/>
      <protection locked="0"/>
    </xf>
    <xf numFmtId="169" fontId="9" fillId="0" borderId="0" xfId="0" applyNumberFormat="1" applyFont="1" applyProtection="1">
      <protection locked="0"/>
    </xf>
    <xf numFmtId="0" fontId="2" fillId="0" borderId="10" xfId="0" applyFont="1" applyBorder="1" applyAlignment="1">
      <alignment horizontal="right"/>
    </xf>
    <xf numFmtId="167" fontId="0" fillId="0" borderId="10" xfId="2" applyNumberFormat="1" applyFont="1" applyBorder="1" applyAlignment="1" applyProtection="1">
      <alignment horizontal="right"/>
    </xf>
    <xf numFmtId="169" fontId="9" fillId="0" borderId="0" xfId="0" applyNumberFormat="1" applyFont="1"/>
    <xf numFmtId="164" fontId="2" fillId="0" borderId="0" xfId="0" applyNumberFormat="1" applyFont="1" applyAlignment="1">
      <alignment horizontal="right"/>
    </xf>
    <xf numFmtId="167" fontId="0" fillId="0" borderId="0" xfId="2" applyNumberFormat="1" applyFont="1" applyBorder="1" applyAlignment="1" applyProtection="1">
      <alignment horizontal="right"/>
    </xf>
    <xf numFmtId="167" fontId="0" fillId="0" borderId="13" xfId="0" applyNumberFormat="1" applyBorder="1" applyAlignment="1">
      <alignment horizontal="right"/>
    </xf>
    <xf numFmtId="0" fontId="13" fillId="0" borderId="14" xfId="0" applyFont="1" applyBorder="1" applyAlignment="1">
      <alignment vertical="center"/>
    </xf>
    <xf numFmtId="164" fontId="2" fillId="0" borderId="15" xfId="0" applyNumberFormat="1" applyFont="1" applyBorder="1" applyAlignment="1">
      <alignment horizontal="right"/>
    </xf>
    <xf numFmtId="0" fontId="0" fillId="0" borderId="15" xfId="0" applyBorder="1"/>
    <xf numFmtId="0" fontId="0" fillId="0" borderId="16" xfId="0" applyBorder="1"/>
    <xf numFmtId="0" fontId="9" fillId="0" borderId="0" xfId="0" applyFont="1"/>
    <xf numFmtId="168" fontId="6" fillId="0" borderId="0" xfId="3" applyNumberFormat="1" applyFont="1" applyBorder="1" applyAlignment="1" applyProtection="1">
      <alignment horizontal="left"/>
    </xf>
    <xf numFmtId="0" fontId="2" fillId="0" borderId="0" xfId="0" applyFont="1" applyAlignment="1" applyProtection="1">
      <alignment horizontal="center"/>
      <protection locked="0"/>
    </xf>
    <xf numFmtId="0" fontId="0" fillId="3" borderId="1" xfId="0" applyFill="1" applyBorder="1" applyAlignment="1">
      <alignment horizontal="right"/>
    </xf>
    <xf numFmtId="169" fontId="9" fillId="0" borderId="0" xfId="0" applyNumberFormat="1" applyFont="1" applyAlignment="1" applyProtection="1">
      <alignment horizontal="center"/>
      <protection locked="0"/>
    </xf>
    <xf numFmtId="0" fontId="0" fillId="0" borderId="0" xfId="0" applyAlignment="1" applyProtection="1">
      <alignment horizontal="center"/>
      <protection locked="0"/>
    </xf>
    <xf numFmtId="0" fontId="12" fillId="3" borderId="1" xfId="0" applyFont="1" applyFill="1" applyBorder="1" applyAlignment="1">
      <alignment horizontal="right"/>
    </xf>
    <xf numFmtId="0" fontId="7" fillId="0" borderId="0" xfId="0" applyFont="1" applyProtection="1">
      <protection locked="0"/>
    </xf>
    <xf numFmtId="0" fontId="5" fillId="0" borderId="0" xfId="0" applyFont="1" applyProtection="1">
      <protection locked="0"/>
    </xf>
    <xf numFmtId="0" fontId="4" fillId="0" borderId="0" xfId="0" applyFont="1" applyProtection="1">
      <protection locked="0"/>
    </xf>
    <xf numFmtId="0" fontId="0" fillId="0" borderId="0" xfId="0" applyAlignment="1" applyProtection="1">
      <alignment horizontal="right"/>
      <protection locked="0"/>
    </xf>
    <xf numFmtId="165" fontId="0" fillId="0" borderId="0" xfId="1" applyNumberFormat="1" applyFont="1" applyBorder="1" applyProtection="1">
      <protection locked="0"/>
    </xf>
    <xf numFmtId="169" fontId="9" fillId="0" borderId="0" xfId="1" applyNumberFormat="1" applyFont="1" applyBorder="1" applyProtection="1">
      <protection locked="0"/>
    </xf>
    <xf numFmtId="43" fontId="24" fillId="4" borderId="6" xfId="1" applyFont="1" applyFill="1" applyBorder="1" applyAlignment="1" applyProtection="1">
      <alignment horizontal="center"/>
    </xf>
    <xf numFmtId="43" fontId="25" fillId="0" borderId="0" xfId="1" applyFont="1" applyBorder="1" applyAlignment="1" applyProtection="1">
      <alignment horizontal="center"/>
      <protection locked="0"/>
    </xf>
    <xf numFmtId="43" fontId="23" fillId="0" borderId="0" xfId="1" applyFont="1" applyBorder="1" applyAlignment="1" applyProtection="1">
      <alignment horizontal="center"/>
      <protection locked="0"/>
    </xf>
    <xf numFmtId="0" fontId="2" fillId="3" borderId="1" xfId="0" applyFont="1" applyFill="1" applyBorder="1" applyAlignment="1">
      <alignment horizont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6" fillId="3" borderId="1" xfId="0" applyFont="1" applyFill="1" applyBorder="1" applyAlignment="1">
      <alignment horizontal="center" vertical="center" wrapText="1"/>
    </xf>
    <xf numFmtId="0" fontId="27" fillId="3" borderId="1" xfId="0" applyFont="1" applyFill="1" applyBorder="1" applyAlignment="1">
      <alignment horizontal="right"/>
    </xf>
    <xf numFmtId="169" fontId="0" fillId="0" borderId="0" xfId="0" applyNumberFormat="1" applyAlignment="1" applyProtection="1">
      <alignment horizontal="right"/>
      <protection locked="0"/>
    </xf>
    <xf numFmtId="169" fontId="0" fillId="4" borderId="8" xfId="0" applyNumberFormat="1" applyFill="1" applyBorder="1" applyAlignment="1">
      <alignment horizontal="right"/>
    </xf>
    <xf numFmtId="43" fontId="16" fillId="4" borderId="8" xfId="0" applyNumberFormat="1" applyFont="1" applyFill="1" applyBorder="1" applyAlignment="1">
      <alignment horizontal="center" wrapText="1"/>
    </xf>
    <xf numFmtId="168" fontId="4" fillId="0" borderId="0" xfId="3" applyNumberFormat="1" applyFont="1" applyBorder="1" applyProtection="1">
      <protection locked="0"/>
    </xf>
    <xf numFmtId="43" fontId="16" fillId="4" borderId="8" xfId="0" applyNumberFormat="1" applyFont="1" applyFill="1" applyBorder="1"/>
    <xf numFmtId="167" fontId="0" fillId="0" borderId="0" xfId="0" applyNumberFormat="1" applyProtection="1">
      <protection locked="0"/>
    </xf>
    <xf numFmtId="169" fontId="0" fillId="4" borderId="36" xfId="0" applyNumberFormat="1" applyFill="1" applyBorder="1" applyAlignment="1">
      <alignment horizontal="right"/>
    </xf>
    <xf numFmtId="43" fontId="16" fillId="4" borderId="36" xfId="0" applyNumberFormat="1" applyFont="1" applyFill="1" applyBorder="1"/>
    <xf numFmtId="169" fontId="2" fillId="4" borderId="8" xfId="0" applyNumberFormat="1" applyFont="1" applyFill="1" applyBorder="1" applyAlignment="1">
      <alignment horizontal="right"/>
    </xf>
    <xf numFmtId="169" fontId="2" fillId="0" borderId="0" xfId="0" applyNumberFormat="1" applyFont="1" applyAlignment="1" applyProtection="1">
      <alignment horizontal="right"/>
      <protection locked="0"/>
    </xf>
    <xf numFmtId="167" fontId="2" fillId="0" borderId="0" xfId="0" applyNumberFormat="1" applyFont="1" applyAlignment="1" applyProtection="1">
      <alignment horizontal="right"/>
      <protection locked="0"/>
    </xf>
    <xf numFmtId="0" fontId="2" fillId="0" borderId="6" xfId="0" applyFont="1" applyBorder="1" applyAlignment="1" applyProtection="1">
      <alignment horizontal="right"/>
      <protection locked="0"/>
    </xf>
    <xf numFmtId="168" fontId="6" fillId="0" borderId="3" xfId="3" applyNumberFormat="1" applyFont="1" applyFill="1" applyBorder="1" applyProtection="1">
      <protection locked="0"/>
    </xf>
    <xf numFmtId="169" fontId="2" fillId="0" borderId="8" xfId="0" applyNumberFormat="1" applyFont="1" applyBorder="1" applyAlignment="1" applyProtection="1">
      <alignment horizontal="right"/>
      <protection locked="0"/>
    </xf>
    <xf numFmtId="43" fontId="16" fillId="0" borderId="8" xfId="0" applyNumberFormat="1" applyFont="1" applyBorder="1" applyProtection="1">
      <protection locked="0"/>
    </xf>
    <xf numFmtId="168" fontId="6" fillId="0" borderId="0" xfId="3" applyNumberFormat="1" applyFont="1" applyBorder="1" applyAlignment="1" applyProtection="1">
      <alignment horizontal="center"/>
      <protection locked="0"/>
    </xf>
    <xf numFmtId="0" fontId="10" fillId="3" borderId="1" xfId="0" applyFont="1" applyFill="1" applyBorder="1" applyAlignment="1">
      <alignment horizontal="right"/>
    </xf>
    <xf numFmtId="0" fontId="10" fillId="3" borderId="1" xfId="0" applyFont="1" applyFill="1" applyBorder="1" applyAlignment="1">
      <alignment horizontal="right" wrapText="1"/>
    </xf>
    <xf numFmtId="0" fontId="5" fillId="3" borderId="1" xfId="0" applyFont="1" applyFill="1" applyBorder="1" applyAlignment="1">
      <alignment horizontal="right" wrapText="1"/>
    </xf>
    <xf numFmtId="0" fontId="2" fillId="0" borderId="0" xfId="0" applyFont="1" applyProtection="1">
      <protection locked="0"/>
    </xf>
    <xf numFmtId="169" fontId="2" fillId="4" borderId="8" xfId="2" applyNumberFormat="1" applyFont="1" applyFill="1" applyBorder="1" applyAlignment="1" applyProtection="1">
      <alignment horizontal="right"/>
    </xf>
    <xf numFmtId="169" fontId="2" fillId="0" borderId="0" xfId="0" applyNumberFormat="1" applyFont="1" applyProtection="1">
      <protection locked="0"/>
    </xf>
    <xf numFmtId="167" fontId="2" fillId="0" borderId="0" xfId="2" applyNumberFormat="1" applyFont="1" applyFill="1" applyBorder="1" applyAlignment="1" applyProtection="1">
      <alignment horizontal="right"/>
      <protection locked="0"/>
    </xf>
    <xf numFmtId="0" fontId="11" fillId="0" borderId="6" xfId="0" applyFont="1" applyBorder="1" applyAlignment="1" applyProtection="1">
      <alignment horizontal="right"/>
      <protection locked="0"/>
    </xf>
    <xf numFmtId="169" fontId="0" fillId="0" borderId="8" xfId="0" applyNumberFormat="1" applyBorder="1" applyAlignment="1" applyProtection="1">
      <alignment horizontal="right"/>
      <protection locked="0"/>
    </xf>
    <xf numFmtId="169" fontId="14" fillId="0" borderId="0" xfId="0" applyNumberFormat="1" applyFont="1" applyAlignment="1" applyProtection="1">
      <alignment horizontal="center"/>
      <protection locked="0"/>
    </xf>
    <xf numFmtId="169" fontId="14" fillId="4" borderId="8" xfId="0" applyNumberFormat="1" applyFont="1" applyFill="1" applyBorder="1" applyAlignment="1">
      <alignment horizontal="center"/>
    </xf>
    <xf numFmtId="167" fontId="14" fillId="0" borderId="0" xfId="0" applyNumberFormat="1" applyFont="1" applyAlignment="1" applyProtection="1">
      <alignment horizontal="center"/>
      <protection locked="0"/>
    </xf>
    <xf numFmtId="169" fontId="1" fillId="0" borderId="8" xfId="2" applyNumberFormat="1" applyFont="1" applyFill="1" applyBorder="1" applyAlignment="1" applyProtection="1">
      <alignment horizontal="right"/>
      <protection locked="0"/>
    </xf>
    <xf numFmtId="167" fontId="1" fillId="0" borderId="0" xfId="2" applyNumberFormat="1" applyFont="1" applyFill="1" applyBorder="1" applyAlignment="1" applyProtection="1">
      <alignment horizontal="right"/>
      <protection locked="0"/>
    </xf>
    <xf numFmtId="169" fontId="0" fillId="4" borderId="36" xfId="2" applyNumberFormat="1" applyFont="1" applyFill="1" applyBorder="1" applyAlignment="1" applyProtection="1">
      <alignment horizontal="right"/>
    </xf>
    <xf numFmtId="169" fontId="0" fillId="0" borderId="0" xfId="0" applyNumberFormat="1" applyProtection="1">
      <protection locked="0"/>
    </xf>
    <xf numFmtId="168" fontId="17" fillId="0" borderId="0" xfId="3" applyNumberFormat="1" applyFont="1" applyFill="1" applyBorder="1" applyProtection="1">
      <protection locked="0"/>
    </xf>
    <xf numFmtId="169" fontId="15" fillId="0" borderId="1" xfId="0" applyNumberFormat="1" applyFont="1" applyBorder="1" applyAlignment="1" applyProtection="1">
      <alignment horizontal="right"/>
      <protection locked="0"/>
    </xf>
    <xf numFmtId="169" fontId="15" fillId="4" borderId="1" xfId="0" applyNumberFormat="1" applyFont="1" applyFill="1" applyBorder="1" applyAlignment="1">
      <alignment horizontal="right"/>
    </xf>
    <xf numFmtId="167" fontId="15" fillId="0" borderId="0" xfId="0" applyNumberFormat="1" applyFont="1" applyAlignment="1" applyProtection="1">
      <alignment horizontal="right"/>
      <protection locked="0"/>
    </xf>
    <xf numFmtId="0" fontId="28" fillId="3" borderId="7" xfId="0" applyFont="1" applyFill="1" applyBorder="1" applyAlignment="1" applyProtection="1">
      <alignment horizontal="right"/>
      <protection locked="0"/>
    </xf>
    <xf numFmtId="168" fontId="23" fillId="0" borderId="3" xfId="3" applyNumberFormat="1" applyFont="1" applyFill="1" applyBorder="1" applyProtection="1">
      <protection locked="0"/>
    </xf>
    <xf numFmtId="43" fontId="28" fillId="3" borderId="7" xfId="1" applyFont="1" applyFill="1" applyBorder="1" applyAlignment="1" applyProtection="1"/>
    <xf numFmtId="167" fontId="15" fillId="0" borderId="8" xfId="0" applyNumberFormat="1" applyFont="1" applyBorder="1" applyAlignment="1" applyProtection="1">
      <alignment horizontal="right"/>
      <protection locked="0"/>
    </xf>
    <xf numFmtId="0" fontId="2" fillId="0" borderId="2" xfId="3" applyNumberFormat="1" applyFont="1" applyFill="1" applyBorder="1" applyAlignment="1" applyProtection="1">
      <alignment horizontal="right"/>
      <protection locked="0"/>
    </xf>
    <xf numFmtId="9" fontId="22" fillId="0" borderId="6" xfId="3" applyFont="1" applyFill="1" applyBorder="1" applyAlignment="1" applyProtection="1">
      <alignment horizontal="right"/>
      <protection locked="0"/>
    </xf>
    <xf numFmtId="167" fontId="0" fillId="0" borderId="3" xfId="0" applyNumberFormat="1" applyBorder="1" applyAlignment="1" applyProtection="1">
      <alignment horizontal="right"/>
      <protection locked="0"/>
    </xf>
    <xf numFmtId="0" fontId="2" fillId="3" borderId="1" xfId="0" applyFont="1" applyFill="1" applyBorder="1" applyAlignment="1">
      <alignment horizontal="right" vertical="center"/>
    </xf>
    <xf numFmtId="168" fontId="6" fillId="0" borderId="0" xfId="3" applyNumberFormat="1" applyFont="1" applyBorder="1" applyAlignment="1" applyProtection="1">
      <alignment vertical="center"/>
      <protection locked="0"/>
    </xf>
    <xf numFmtId="169" fontId="8" fillId="4" borderId="37" xfId="0" applyNumberFormat="1" applyFont="1" applyFill="1" applyBorder="1" applyAlignment="1">
      <alignment horizontal="right" vertical="center"/>
    </xf>
    <xf numFmtId="167" fontId="8" fillId="0" borderId="0" xfId="0" applyNumberFormat="1" applyFont="1" applyAlignment="1" applyProtection="1">
      <alignment horizontal="right" vertical="center"/>
      <protection locked="0"/>
    </xf>
    <xf numFmtId="169" fontId="8" fillId="4" borderId="38" xfId="0" applyNumberFormat="1" applyFont="1" applyFill="1" applyBorder="1" applyAlignment="1">
      <alignment horizontal="right" vertical="center"/>
    </xf>
    <xf numFmtId="0" fontId="5" fillId="0" borderId="0" xfId="0" quotePrefix="1" applyFont="1" applyAlignment="1" applyProtection="1">
      <alignment vertical="top"/>
      <protection locked="0"/>
    </xf>
    <xf numFmtId="0" fontId="2" fillId="0" borderId="0" xfId="0" applyFont="1" applyAlignment="1" applyProtection="1">
      <alignment horizontal="right" vertical="center"/>
      <protection locked="0"/>
    </xf>
    <xf numFmtId="9" fontId="8" fillId="0" borderId="0" xfId="3" applyFont="1" applyBorder="1" applyAlignment="1" applyProtection="1">
      <alignment horizontal="right" vertical="center"/>
      <protection locked="0"/>
    </xf>
    <xf numFmtId="0" fontId="5" fillId="0" borderId="0" xfId="0" applyFont="1" applyAlignment="1" applyProtection="1">
      <alignment horizontal="right"/>
      <protection locked="0"/>
    </xf>
    <xf numFmtId="167" fontId="5" fillId="0" borderId="0" xfId="2" applyNumberFormat="1" applyFont="1" applyBorder="1" applyAlignment="1" applyProtection="1">
      <alignment horizontal="right"/>
      <protection locked="0"/>
    </xf>
    <xf numFmtId="167" fontId="5" fillId="0" borderId="0" xfId="0" applyNumberFormat="1" applyFont="1" applyAlignment="1" applyProtection="1">
      <alignment horizontal="right"/>
      <protection locked="0"/>
    </xf>
    <xf numFmtId="167" fontId="31" fillId="3" borderId="1" xfId="2" applyNumberFormat="1" applyFont="1" applyFill="1" applyBorder="1" applyAlignment="1" applyProtection="1">
      <alignment horizontal="right"/>
    </xf>
    <xf numFmtId="167" fontId="5" fillId="3" borderId="1" xfId="2" applyNumberFormat="1" applyFont="1" applyFill="1" applyBorder="1" applyAlignment="1" applyProtection="1">
      <alignment horizontal="right"/>
    </xf>
    <xf numFmtId="0" fontId="9" fillId="0" borderId="0" xfId="0" applyFont="1" applyProtection="1">
      <protection locked="0"/>
    </xf>
    <xf numFmtId="169" fontId="23" fillId="4" borderId="5" xfId="1" applyNumberFormat="1" applyFont="1" applyFill="1" applyBorder="1" applyAlignment="1" applyProtection="1">
      <alignment horizontal="right"/>
    </xf>
    <xf numFmtId="0" fontId="5" fillId="3" borderId="1" xfId="0" applyFont="1" applyFill="1" applyBorder="1" applyAlignment="1">
      <alignment horizontal="right"/>
    </xf>
    <xf numFmtId="9" fontId="9" fillId="0" borderId="35" xfId="3" applyFont="1" applyBorder="1" applyAlignment="1" applyProtection="1">
      <alignment horizontal="center"/>
      <protection locked="0"/>
    </xf>
    <xf numFmtId="9" fontId="9" fillId="0" borderId="6" xfId="3" applyFont="1" applyBorder="1" applyAlignment="1" applyProtection="1">
      <alignment horizontal="center"/>
      <protection locked="0"/>
    </xf>
    <xf numFmtId="0" fontId="2" fillId="3" borderId="1" xfId="0" applyFont="1" applyFill="1" applyBorder="1" applyAlignment="1">
      <alignment horizontal="right"/>
    </xf>
    <xf numFmtId="169" fontId="0" fillId="0" borderId="1" xfId="2" applyNumberFormat="1" applyFont="1" applyBorder="1" applyAlignment="1" applyProtection="1">
      <alignment horizontal="right"/>
      <protection locked="0"/>
    </xf>
    <xf numFmtId="169" fontId="5" fillId="0" borderId="1" xfId="2" applyNumberFormat="1" applyFont="1" applyBorder="1" applyAlignment="1" applyProtection="1">
      <alignment horizontal="right"/>
      <protection locked="0"/>
    </xf>
    <xf numFmtId="169" fontId="2" fillId="4" borderId="1" xfId="0" applyNumberFormat="1" applyFont="1" applyFill="1" applyBorder="1" applyAlignment="1">
      <alignment horizontal="right"/>
    </xf>
    <xf numFmtId="169" fontId="2" fillId="0" borderId="1" xfId="0" applyNumberFormat="1" applyFont="1" applyBorder="1" applyAlignment="1" applyProtection="1">
      <alignment horizontal="right"/>
      <protection locked="0"/>
    </xf>
    <xf numFmtId="169" fontId="5" fillId="0" borderId="1" xfId="2" applyNumberFormat="1" applyFont="1" applyFill="1" applyBorder="1" applyAlignment="1" applyProtection="1">
      <alignment horizontal="right"/>
      <protection locked="0"/>
    </xf>
    <xf numFmtId="169" fontId="2" fillId="4" borderId="1" xfId="2" applyNumberFormat="1" applyFont="1" applyFill="1" applyBorder="1" applyAlignment="1" applyProtection="1">
      <alignment horizontal="right"/>
    </xf>
    <xf numFmtId="169" fontId="0" fillId="0" borderId="1" xfId="2" applyNumberFormat="1" applyFont="1" applyFill="1" applyBorder="1" applyAlignment="1" applyProtection="1">
      <alignment horizontal="right"/>
      <protection locked="0"/>
    </xf>
    <xf numFmtId="169" fontId="1" fillId="0" borderId="1" xfId="2" applyNumberFormat="1" applyFont="1" applyFill="1" applyBorder="1" applyAlignment="1" applyProtection="1">
      <alignment horizontal="right"/>
      <protection locked="0"/>
    </xf>
    <xf numFmtId="169" fontId="0" fillId="4" borderId="1" xfId="2" applyNumberFormat="1" applyFont="1" applyFill="1" applyBorder="1" applyAlignment="1" applyProtection="1">
      <alignment horizontal="right"/>
    </xf>
    <xf numFmtId="0" fontId="2" fillId="3" borderId="9" xfId="0" applyFont="1" applyFill="1" applyBorder="1" applyAlignment="1">
      <alignment horizontal="center"/>
    </xf>
    <xf numFmtId="168" fontId="6" fillId="3" borderId="10" xfId="3" applyNumberFormat="1" applyFont="1" applyFill="1" applyBorder="1" applyProtection="1">
      <protection locked="0"/>
    </xf>
    <xf numFmtId="0" fontId="2" fillId="3" borderId="10" xfId="0" applyFont="1" applyFill="1" applyBorder="1" applyAlignment="1">
      <alignment horizontal="center" vertical="center" wrapText="1"/>
    </xf>
    <xf numFmtId="167" fontId="0" fillId="3" borderId="10" xfId="0" applyNumberFormat="1" applyFill="1" applyBorder="1" applyAlignment="1" applyProtection="1">
      <alignment horizontal="right"/>
      <protection locked="0"/>
    </xf>
    <xf numFmtId="0" fontId="5" fillId="0" borderId="43" xfId="0" applyFont="1" applyBorder="1" applyAlignment="1">
      <alignment horizontal="right"/>
    </xf>
    <xf numFmtId="168" fontId="6" fillId="3" borderId="0" xfId="3" applyNumberFormat="1" applyFont="1" applyFill="1" applyBorder="1" applyProtection="1">
      <protection locked="0"/>
    </xf>
    <xf numFmtId="167" fontId="0" fillId="0" borderId="43" xfId="2" applyNumberFormat="1" applyFont="1" applyBorder="1" applyAlignment="1" applyProtection="1">
      <alignment horizontal="right"/>
      <protection locked="0"/>
    </xf>
    <xf numFmtId="0" fontId="5" fillId="0" borderId="44" xfId="0" applyFont="1" applyBorder="1" applyAlignment="1">
      <alignment horizontal="right"/>
    </xf>
    <xf numFmtId="167" fontId="0" fillId="0" borderId="44" xfId="2" applyNumberFormat="1" applyFont="1" applyBorder="1" applyAlignment="1" applyProtection="1">
      <alignment horizontal="right"/>
      <protection locked="0"/>
    </xf>
    <xf numFmtId="168" fontId="6" fillId="4" borderId="6" xfId="3" applyNumberFormat="1" applyFont="1" applyFill="1" applyBorder="1" applyProtection="1">
      <protection locked="0"/>
    </xf>
    <xf numFmtId="0" fontId="4" fillId="4" borderId="12" xfId="0" applyFont="1" applyFill="1" applyBorder="1" applyAlignment="1">
      <alignment horizontal="left"/>
    </xf>
    <xf numFmtId="168" fontId="6" fillId="4" borderId="2" xfId="3" applyNumberFormat="1" applyFont="1" applyFill="1" applyBorder="1" applyProtection="1">
      <protection locked="0"/>
    </xf>
    <xf numFmtId="167" fontId="2" fillId="4" borderId="3" xfId="2" applyNumberFormat="1" applyFont="1" applyFill="1" applyBorder="1" applyAlignment="1" applyProtection="1">
      <alignment horizontal="right"/>
    </xf>
    <xf numFmtId="0" fontId="5" fillId="0" borderId="29" xfId="0" applyFont="1" applyBorder="1" applyAlignment="1">
      <alignment horizontal="right"/>
    </xf>
    <xf numFmtId="167" fontId="0" fillId="0" borderId="29" xfId="2" applyNumberFormat="1" applyFont="1" applyBorder="1" applyAlignment="1" applyProtection="1">
      <alignment horizontal="right"/>
      <protection locked="0"/>
    </xf>
    <xf numFmtId="9" fontId="9" fillId="0" borderId="25" xfId="3" applyFont="1" applyBorder="1" applyAlignment="1" applyProtection="1">
      <alignment horizontal="center"/>
      <protection locked="0"/>
    </xf>
    <xf numFmtId="0" fontId="5" fillId="0" borderId="20" xfId="0" applyFont="1" applyBorder="1" applyAlignment="1">
      <alignment horizontal="right"/>
    </xf>
    <xf numFmtId="167" fontId="1" fillId="0" borderId="42" xfId="2" applyNumberFormat="1" applyFont="1" applyFill="1" applyBorder="1" applyAlignment="1" applyProtection="1">
      <alignment horizontal="right"/>
    </xf>
    <xf numFmtId="167" fontId="1" fillId="0" borderId="44" xfId="2" applyNumberFormat="1" applyFont="1" applyFill="1" applyBorder="1" applyAlignment="1" applyProtection="1">
      <alignment horizontal="right"/>
    </xf>
    <xf numFmtId="0" fontId="4" fillId="4" borderId="14" xfId="0" applyFont="1" applyFill="1" applyBorder="1" applyAlignment="1">
      <alignment horizontal="left"/>
    </xf>
    <xf numFmtId="168" fontId="6" fillId="4" borderId="27" xfId="3" applyNumberFormat="1" applyFont="1" applyFill="1" applyBorder="1" applyProtection="1">
      <protection locked="0"/>
    </xf>
    <xf numFmtId="167" fontId="2" fillId="4" borderId="45" xfId="2" applyNumberFormat="1" applyFont="1" applyFill="1" applyBorder="1" applyAlignment="1" applyProtection="1">
      <alignment horizontal="right"/>
    </xf>
    <xf numFmtId="167" fontId="0" fillId="3" borderId="15" xfId="0" applyNumberFormat="1" applyFill="1" applyBorder="1" applyAlignment="1" applyProtection="1">
      <alignment horizontal="right"/>
      <protection locked="0"/>
    </xf>
    <xf numFmtId="0" fontId="4" fillId="0" borderId="12" xfId="0" applyFont="1" applyBorder="1" applyAlignment="1">
      <alignment horizontal="left"/>
    </xf>
    <xf numFmtId="168" fontId="6" fillId="0" borderId="0" xfId="3" applyNumberFormat="1" applyFont="1" applyFill="1" applyBorder="1" applyProtection="1">
      <protection locked="0"/>
    </xf>
    <xf numFmtId="167" fontId="2" fillId="0" borderId="3" xfId="2" applyNumberFormat="1" applyFont="1" applyFill="1" applyBorder="1" applyAlignment="1" applyProtection="1">
      <alignment horizontal="right"/>
    </xf>
    <xf numFmtId="9" fontId="9" fillId="0" borderId="4" xfId="3" applyFont="1" applyFill="1" applyBorder="1" applyAlignment="1" applyProtection="1">
      <alignment horizontal="center"/>
      <protection locked="0"/>
    </xf>
    <xf numFmtId="9" fontId="9" fillId="0" borderId="2" xfId="3" applyFont="1" applyFill="1" applyBorder="1" applyAlignment="1" applyProtection="1">
      <alignment horizontal="center"/>
      <protection locked="0"/>
    </xf>
    <xf numFmtId="9" fontId="9" fillId="0" borderId="47" xfId="3" applyFont="1" applyFill="1" applyBorder="1" applyAlignment="1" applyProtection="1">
      <alignment horizontal="center"/>
      <protection locked="0"/>
    </xf>
    <xf numFmtId="0" fontId="32" fillId="4" borderId="24" xfId="0" applyFont="1" applyFill="1" applyBorder="1" applyAlignment="1">
      <alignment horizontal="left" wrapText="1"/>
    </xf>
    <xf numFmtId="167" fontId="2" fillId="4" borderId="5" xfId="2" applyNumberFormat="1" applyFont="1" applyFill="1" applyBorder="1" applyAlignment="1" applyProtection="1">
      <alignment horizontal="right"/>
    </xf>
    <xf numFmtId="0" fontId="4" fillId="4" borderId="24" xfId="0" applyFont="1" applyFill="1" applyBorder="1" applyAlignment="1">
      <alignment horizontal="left"/>
    </xf>
    <xf numFmtId="44" fontId="1" fillId="4" borderId="5" xfId="2" applyFont="1" applyFill="1" applyBorder="1" applyAlignment="1" applyProtection="1">
      <alignment horizontal="right"/>
    </xf>
    <xf numFmtId="168" fontId="6" fillId="4" borderId="0" xfId="3" applyNumberFormat="1" applyFont="1" applyFill="1" applyBorder="1" applyProtection="1">
      <protection locked="0"/>
    </xf>
    <xf numFmtId="167" fontId="1" fillId="4" borderId="3" xfId="2" applyNumberFormat="1" applyFont="1" applyFill="1" applyBorder="1" applyAlignment="1" applyProtection="1">
      <alignment horizontal="right"/>
    </xf>
    <xf numFmtId="167" fontId="1" fillId="4" borderId="5" xfId="2" applyNumberFormat="1" applyFont="1" applyFill="1" applyBorder="1" applyAlignment="1" applyProtection="1">
      <alignment horizontal="right"/>
    </xf>
    <xf numFmtId="0" fontId="4" fillId="4" borderId="26" xfId="0" applyFont="1" applyFill="1" applyBorder="1" applyAlignment="1">
      <alignment horizontal="left"/>
    </xf>
    <xf numFmtId="167" fontId="2" fillId="4" borderId="48" xfId="2" applyNumberFormat="1" applyFont="1" applyFill="1" applyBorder="1" applyAlignment="1" applyProtection="1">
      <alignment horizontal="right"/>
    </xf>
    <xf numFmtId="167" fontId="0" fillId="0" borderId="42" xfId="2" applyNumberFormat="1" applyFont="1" applyFill="1" applyBorder="1" applyAlignment="1" applyProtection="1">
      <alignment horizontal="right"/>
      <protection locked="0"/>
    </xf>
    <xf numFmtId="0" fontId="0" fillId="0" borderId="7" xfId="0" applyBorder="1" applyAlignment="1">
      <alignment horizontal="center"/>
    </xf>
    <xf numFmtId="167" fontId="2" fillId="4" borderId="3" xfId="2" applyNumberFormat="1" applyFont="1" applyFill="1" applyBorder="1" applyAlignment="1" applyProtection="1">
      <alignment horizontal="right"/>
      <protection locked="0"/>
    </xf>
    <xf numFmtId="167" fontId="0" fillId="3" borderId="0" xfId="0" applyNumberFormat="1" applyFill="1" applyAlignment="1" applyProtection="1">
      <alignment horizontal="right"/>
      <protection locked="0"/>
    </xf>
    <xf numFmtId="167" fontId="2" fillId="0" borderId="29" xfId="2" applyNumberFormat="1" applyFont="1" applyFill="1" applyBorder="1" applyAlignment="1" applyProtection="1">
      <alignment horizontal="right"/>
      <protection locked="0"/>
    </xf>
    <xf numFmtId="0" fontId="4" fillId="0" borderId="29" xfId="0" applyFont="1" applyBorder="1" applyAlignment="1">
      <alignment horizontal="left"/>
    </xf>
    <xf numFmtId="44" fontId="5" fillId="0" borderId="0" xfId="2" quotePrefix="1" applyFont="1" applyAlignment="1" applyProtection="1">
      <alignment vertical="top"/>
      <protection locked="0"/>
    </xf>
    <xf numFmtId="44" fontId="0" fillId="0" borderId="0" xfId="2" applyFont="1" applyProtection="1">
      <protection locked="0"/>
    </xf>
    <xf numFmtId="44" fontId="0" fillId="0" borderId="0" xfId="0" applyNumberFormat="1" applyProtection="1">
      <protection locked="0"/>
    </xf>
    <xf numFmtId="44" fontId="5" fillId="0" borderId="0" xfId="0" quotePrefix="1" applyNumberFormat="1" applyFont="1" applyAlignment="1" applyProtection="1">
      <alignment vertical="top"/>
      <protection locked="0"/>
    </xf>
    <xf numFmtId="0" fontId="0" fillId="0" borderId="49" xfId="0" applyBorder="1"/>
    <xf numFmtId="0" fontId="20" fillId="0" borderId="12" xfId="0" applyFont="1" applyBorder="1" applyAlignment="1">
      <alignment horizontal="left" vertical="center" wrapText="1"/>
    </xf>
    <xf numFmtId="0" fontId="20" fillId="0" borderId="0" xfId="0" applyFont="1" applyAlignment="1">
      <alignment horizontal="left" vertical="center" wrapText="1"/>
    </xf>
    <xf numFmtId="0" fontId="20" fillId="0" borderId="13" xfId="0" applyFont="1" applyBorder="1" applyAlignment="1">
      <alignment horizontal="left" vertical="center" wrapText="1"/>
    </xf>
    <xf numFmtId="0" fontId="18" fillId="0" borderId="12" xfId="0" applyFont="1" applyBorder="1" applyAlignment="1">
      <alignment horizontal="left" vertical="center" wrapText="1"/>
    </xf>
    <xf numFmtId="0" fontId="18" fillId="0" borderId="0" xfId="0" applyFont="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167" fontId="2" fillId="2" borderId="17" xfId="0" applyNumberFormat="1" applyFont="1" applyFill="1" applyBorder="1" applyAlignment="1">
      <alignment horizontal="left"/>
    </xf>
    <xf numFmtId="167" fontId="2" fillId="2" borderId="18" xfId="0" applyNumberFormat="1" applyFont="1" applyFill="1" applyBorder="1" applyAlignment="1">
      <alignment horizontal="left"/>
    </xf>
    <xf numFmtId="167" fontId="2" fillId="2" borderId="19" xfId="0" applyNumberFormat="1" applyFont="1" applyFill="1" applyBorder="1" applyAlignment="1">
      <alignment horizontal="left"/>
    </xf>
    <xf numFmtId="165" fontId="0" fillId="0" borderId="35" xfId="1" applyNumberFormat="1" applyFont="1" applyFill="1" applyBorder="1" applyAlignment="1" applyProtection="1">
      <alignment horizontal="center"/>
      <protection locked="0"/>
    </xf>
    <xf numFmtId="165" fontId="0" fillId="0" borderId="5" xfId="1" applyNumberFormat="1" applyFont="1" applyFill="1" applyBorder="1" applyAlignment="1" applyProtection="1">
      <alignment horizontal="center"/>
      <protection locked="0"/>
    </xf>
    <xf numFmtId="0" fontId="1" fillId="0" borderId="35" xfId="2" applyNumberFormat="1" applyFont="1" applyBorder="1" applyAlignment="1" applyProtection="1">
      <alignment horizontal="left"/>
      <protection locked="0"/>
    </xf>
    <xf numFmtId="0" fontId="1" fillId="0" borderId="6" xfId="2" applyNumberFormat="1" applyFont="1" applyBorder="1" applyAlignment="1" applyProtection="1">
      <alignment horizontal="left"/>
      <protection locked="0"/>
    </xf>
    <xf numFmtId="0" fontId="1" fillId="0" borderId="5" xfId="2" applyNumberFormat="1" applyFont="1" applyBorder="1" applyAlignment="1" applyProtection="1">
      <alignment horizontal="left"/>
      <protection locked="0"/>
    </xf>
    <xf numFmtId="168" fontId="6" fillId="0" borderId="6" xfId="3" applyNumberFormat="1" applyFont="1" applyBorder="1" applyAlignment="1" applyProtection="1">
      <alignment horizontal="left"/>
      <protection locked="0"/>
    </xf>
    <xf numFmtId="9" fontId="9" fillId="0" borderId="1" xfId="3" applyFont="1" applyBorder="1" applyAlignment="1" applyProtection="1">
      <alignment horizontal="left" wrapText="1"/>
      <protection locked="0"/>
    </xf>
    <xf numFmtId="9" fontId="9" fillId="0" borderId="31" xfId="3" applyFont="1" applyBorder="1" applyAlignment="1" applyProtection="1">
      <alignment horizontal="left" wrapText="1"/>
      <protection locked="0"/>
    </xf>
    <xf numFmtId="166" fontId="0" fillId="0" borderId="35" xfId="1" applyNumberFormat="1" applyFont="1" applyFill="1" applyBorder="1" applyAlignment="1" applyProtection="1">
      <alignment horizontal="center"/>
      <protection locked="0"/>
    </xf>
    <xf numFmtId="166" fontId="0" fillId="0" borderId="5" xfId="1" applyNumberFormat="1" applyFont="1" applyFill="1" applyBorder="1" applyAlignment="1" applyProtection="1">
      <alignment horizontal="center"/>
      <protection locked="0"/>
    </xf>
    <xf numFmtId="168" fontId="6" fillId="0" borderId="35" xfId="3" applyNumberFormat="1" applyFont="1" applyBorder="1" applyAlignment="1" applyProtection="1">
      <alignment horizontal="center"/>
      <protection locked="0"/>
    </xf>
    <xf numFmtId="168" fontId="6" fillId="0" borderId="5" xfId="3" applyNumberFormat="1" applyFont="1" applyBorder="1" applyAlignment="1" applyProtection="1">
      <alignment horizontal="center"/>
      <protection locked="0"/>
    </xf>
    <xf numFmtId="169" fontId="23" fillId="4" borderId="35" xfId="1" applyNumberFormat="1" applyFont="1" applyFill="1" applyBorder="1" applyAlignment="1" applyProtection="1">
      <alignment horizontal="right"/>
    </xf>
    <xf numFmtId="169" fontId="23" fillId="4" borderId="5" xfId="1" applyNumberFormat="1" applyFont="1" applyFill="1" applyBorder="1" applyAlignment="1" applyProtection="1">
      <alignment horizontal="right"/>
    </xf>
    <xf numFmtId="0" fontId="29" fillId="0" borderId="35" xfId="3" applyNumberFormat="1" applyFont="1" applyFill="1" applyBorder="1" applyAlignment="1" applyProtection="1">
      <alignment horizontal="left" vertical="top" wrapText="1"/>
    </xf>
    <xf numFmtId="0" fontId="29" fillId="0" borderId="6" xfId="3" applyNumberFormat="1" applyFont="1" applyFill="1" applyBorder="1" applyAlignment="1" applyProtection="1">
      <alignment horizontal="left" vertical="top" wrapText="1"/>
    </xf>
    <xf numFmtId="0" fontId="29" fillId="0" borderId="5" xfId="3" applyNumberFormat="1" applyFont="1" applyFill="1" applyBorder="1" applyAlignment="1" applyProtection="1">
      <alignment horizontal="left" vertical="top" wrapText="1"/>
    </xf>
    <xf numFmtId="0" fontId="2" fillId="3" borderId="39"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41" xfId="0" applyFont="1" applyFill="1" applyBorder="1" applyAlignment="1">
      <alignment horizontal="center" vertical="center" wrapText="1"/>
    </xf>
    <xf numFmtId="9" fontId="9" fillId="0" borderId="35" xfId="3" applyFont="1" applyBorder="1" applyAlignment="1" applyProtection="1">
      <alignment horizontal="center"/>
      <protection locked="0"/>
    </xf>
    <xf numFmtId="9" fontId="9" fillId="0" borderId="6" xfId="3" applyFont="1" applyBorder="1" applyAlignment="1" applyProtection="1">
      <alignment horizontal="center"/>
      <protection locked="0"/>
    </xf>
    <xf numFmtId="9" fontId="9" fillId="0" borderId="25" xfId="3" applyFont="1" applyBorder="1" applyAlignment="1" applyProtection="1">
      <alignment horizontal="center"/>
      <protection locked="0"/>
    </xf>
    <xf numFmtId="9" fontId="9" fillId="0" borderId="46" xfId="3" applyFont="1" applyBorder="1" applyAlignment="1" applyProtection="1">
      <alignment horizontal="center"/>
      <protection locked="0"/>
    </xf>
    <xf numFmtId="9" fontId="9" fillId="0" borderId="27" xfId="3" applyFont="1" applyBorder="1" applyAlignment="1" applyProtection="1">
      <alignment horizontal="center"/>
      <protection locked="0"/>
    </xf>
    <xf numFmtId="9" fontId="9" fillId="0" borderId="28" xfId="3" applyFont="1" applyBorder="1" applyAlignment="1" applyProtection="1">
      <alignment horizontal="center"/>
      <protection locked="0"/>
    </xf>
    <xf numFmtId="9" fontId="9" fillId="0" borderId="35" xfId="3" applyFont="1" applyBorder="1" applyAlignment="1" applyProtection="1">
      <alignment horizontal="left" wrapText="1"/>
      <protection locked="0"/>
    </xf>
    <xf numFmtId="9" fontId="9" fillId="0" borderId="6" xfId="3" applyFont="1" applyBorder="1" applyAlignment="1" applyProtection="1">
      <alignment horizontal="left" wrapText="1"/>
      <protection locked="0"/>
    </xf>
    <xf numFmtId="9" fontId="9" fillId="0" borderId="25" xfId="3" applyFont="1" applyBorder="1" applyAlignment="1" applyProtection="1">
      <alignment horizontal="left" wrapText="1"/>
      <protection locked="0"/>
    </xf>
    <xf numFmtId="9" fontId="9" fillId="0" borderId="1" xfId="3" applyFont="1" applyBorder="1" applyAlignment="1" applyProtection="1">
      <alignment horizontal="center"/>
      <protection locked="0"/>
    </xf>
    <xf numFmtId="9" fontId="9" fillId="0" borderId="31" xfId="3" applyFont="1" applyBorder="1" applyAlignment="1" applyProtection="1">
      <alignment horizontal="center"/>
      <protection locked="0"/>
    </xf>
    <xf numFmtId="0" fontId="9" fillId="0" borderId="12" xfId="0" quotePrefix="1" applyFont="1" applyBorder="1" applyAlignment="1" applyProtection="1">
      <alignment horizontal="left" vertical="top" wrapText="1"/>
      <protection locked="0"/>
    </xf>
    <xf numFmtId="0" fontId="9" fillId="0" borderId="0" xfId="0" quotePrefix="1" applyFont="1" applyAlignment="1" applyProtection="1">
      <alignment horizontal="left" vertical="top" wrapText="1"/>
      <protection locked="0"/>
    </xf>
    <xf numFmtId="0" fontId="9" fillId="0" borderId="13" xfId="0" quotePrefix="1" applyFont="1" applyBorder="1" applyAlignment="1" applyProtection="1">
      <alignment horizontal="left" vertical="top" wrapText="1"/>
      <protection locked="0"/>
    </xf>
    <xf numFmtId="0" fontId="9" fillId="0" borderId="14" xfId="0" quotePrefix="1" applyFont="1" applyBorder="1" applyAlignment="1" applyProtection="1">
      <alignment horizontal="left" vertical="top" wrapText="1"/>
      <protection locked="0"/>
    </xf>
    <xf numFmtId="0" fontId="9" fillId="0" borderId="15" xfId="0" quotePrefix="1" applyFont="1" applyBorder="1" applyAlignment="1" applyProtection="1">
      <alignment horizontal="left" vertical="top" wrapText="1"/>
      <protection locked="0"/>
    </xf>
    <xf numFmtId="0" fontId="9" fillId="0" borderId="16" xfId="0" quotePrefix="1" applyFont="1" applyBorder="1" applyAlignment="1" applyProtection="1">
      <alignment horizontal="left" vertical="top" wrapText="1"/>
      <protection locked="0"/>
    </xf>
    <xf numFmtId="0" fontId="30" fillId="3" borderId="1" xfId="0" applyFont="1" applyFill="1" applyBorder="1" applyAlignment="1">
      <alignment horizontal="center"/>
    </xf>
    <xf numFmtId="0" fontId="2" fillId="3" borderId="1" xfId="0" applyFont="1" applyFill="1" applyBorder="1" applyAlignment="1">
      <alignment horizontal="right"/>
    </xf>
    <xf numFmtId="167" fontId="31" fillId="3" borderId="1" xfId="0" applyNumberFormat="1" applyFont="1" applyFill="1" applyBorder="1" applyAlignment="1">
      <alignment horizontal="right"/>
    </xf>
    <xf numFmtId="0" fontId="5" fillId="3" borderId="1" xfId="0" applyFont="1" applyFill="1" applyBorder="1" applyAlignment="1">
      <alignment horizontal="right"/>
    </xf>
    <xf numFmtId="169" fontId="5" fillId="3" borderId="1" xfId="2" applyNumberFormat="1" applyFont="1" applyFill="1" applyBorder="1" applyAlignment="1" applyProtection="1">
      <alignment horizontal="right"/>
    </xf>
    <xf numFmtId="0" fontId="0" fillId="0" borderId="35" xfId="2" applyNumberFormat="1" applyFont="1" applyBorder="1" applyAlignment="1" applyProtection="1">
      <alignment horizontal="left"/>
      <protection locked="0"/>
    </xf>
    <xf numFmtId="168" fontId="6" fillId="0" borderId="35" xfId="3" applyNumberFormat="1" applyFont="1" applyBorder="1" applyAlignment="1" applyProtection="1">
      <alignment horizontal="left"/>
      <protection locked="0"/>
    </xf>
    <xf numFmtId="168" fontId="6" fillId="0" borderId="5" xfId="3" applyNumberFormat="1" applyFont="1" applyBorder="1" applyAlignment="1" applyProtection="1">
      <alignment horizontal="left"/>
      <protection locked="0"/>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FFFF99"/>
      <color rgb="FFC6B1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3"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Nov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3"/>
      <sheetName val="839caledonia"/>
      <sheetName val="hotlist"/>
      <sheetName val="11.13"/>
      <sheetName val="11.15"/>
      <sheetName val="Stone"/>
      <sheetName val="whitner"/>
      <sheetName val="11.17"/>
      <sheetName val="completed"/>
      <sheetName val="11.27"/>
      <sheetName val="Nov17"/>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FADBC-ACAE-4527-9703-9A53D7388198}">
  <sheetPr>
    <pageSetUpPr fitToPage="1"/>
  </sheetPr>
  <dimension ref="B1:K26"/>
  <sheetViews>
    <sheetView showGridLines="0" tabSelected="1" topLeftCell="A6" zoomScale="70" zoomScaleNormal="70" workbookViewId="0">
      <selection activeCell="H12" sqref="H12"/>
    </sheetView>
  </sheetViews>
  <sheetFormatPr defaultRowHeight="14.4" x14ac:dyDescent="0.3"/>
  <cols>
    <col min="1" max="1" width="5.5546875" customWidth="1"/>
    <col min="2" max="2" width="32.109375" bestFit="1" customWidth="1"/>
    <col min="3" max="3" width="29.6640625" customWidth="1"/>
    <col min="4" max="4" width="15.109375" customWidth="1"/>
    <col min="5" max="5" width="13.109375" customWidth="1"/>
    <col min="6" max="6" width="33" customWidth="1"/>
  </cols>
  <sheetData>
    <row r="1" spans="2:11" ht="15" thickBot="1" x14ac:dyDescent="0.35"/>
    <row r="2" spans="2:11" ht="22.35" customHeight="1" x14ac:dyDescent="0.3">
      <c r="B2" s="18" t="s">
        <v>0</v>
      </c>
      <c r="C2" s="19"/>
      <c r="D2" s="19"/>
      <c r="E2" s="20"/>
      <c r="F2" s="21"/>
    </row>
    <row r="3" spans="2:11" x14ac:dyDescent="0.3">
      <c r="B3" s="22" t="s">
        <v>1</v>
      </c>
      <c r="D3" s="6"/>
      <c r="E3" s="7"/>
      <c r="F3" s="23"/>
    </row>
    <row r="4" spans="2:11" x14ac:dyDescent="0.3">
      <c r="B4" s="24"/>
      <c r="C4" s="7"/>
      <c r="D4" s="5"/>
      <c r="E4" s="2"/>
      <c r="F4" s="23"/>
    </row>
    <row r="5" spans="2:11" ht="50.25" customHeight="1" x14ac:dyDescent="0.3">
      <c r="B5" s="204" t="s">
        <v>2</v>
      </c>
      <c r="C5" s="205"/>
      <c r="D5" s="205"/>
      <c r="E5" s="205"/>
      <c r="F5" s="206"/>
    </row>
    <row r="6" spans="2:11" ht="18" customHeight="1" x14ac:dyDescent="0.3">
      <c r="B6" s="25"/>
      <c r="C6" s="13"/>
      <c r="D6" s="13"/>
      <c r="E6" s="13"/>
      <c r="F6" s="26"/>
    </row>
    <row r="7" spans="2:11" ht="33.75" customHeight="1" x14ac:dyDescent="0.3">
      <c r="B7" s="207" t="s">
        <v>3</v>
      </c>
      <c r="C7" s="208"/>
      <c r="D7" s="208"/>
      <c r="E7" s="208"/>
      <c r="F7" s="209"/>
      <c r="G7" s="12"/>
      <c r="H7" s="12"/>
      <c r="I7" s="12"/>
      <c r="J7" s="12"/>
      <c r="K7" s="12"/>
    </row>
    <row r="8" spans="2:11" ht="29.25" customHeight="1" thickBot="1" x14ac:dyDescent="0.35">
      <c r="B8" s="210"/>
      <c r="C8" s="211"/>
      <c r="D8" s="211"/>
      <c r="E8" s="211"/>
      <c r="F8" s="212"/>
      <c r="G8" s="12"/>
      <c r="H8" s="12"/>
      <c r="I8" s="12"/>
      <c r="J8" s="12"/>
      <c r="K8" s="12"/>
    </row>
    <row r="9" spans="2:11" ht="19.5" customHeight="1" thickBot="1" x14ac:dyDescent="0.35">
      <c r="B9" s="12"/>
      <c r="C9" s="12"/>
      <c r="D9" s="12"/>
      <c r="E9" s="12"/>
      <c r="F9" s="12"/>
      <c r="G9" s="12"/>
      <c r="H9" s="12"/>
      <c r="I9" s="12"/>
      <c r="J9" s="12"/>
      <c r="K9" s="12"/>
    </row>
    <row r="10" spans="2:11" ht="19.5" customHeight="1" thickBot="1" x14ac:dyDescent="0.35">
      <c r="B10" s="1" t="s">
        <v>4</v>
      </c>
      <c r="C10" s="213"/>
      <c r="D10" s="214"/>
      <c r="E10" s="214"/>
      <c r="F10" s="215"/>
    </row>
    <row r="11" spans="2:11" ht="18.75" customHeight="1" thickBot="1" x14ac:dyDescent="0.35">
      <c r="B11" s="1"/>
      <c r="C11" s="10"/>
      <c r="D11" s="3"/>
      <c r="E11" s="3"/>
    </row>
    <row r="12" spans="2:11" ht="22.5" customHeight="1" thickBot="1" x14ac:dyDescent="0.35">
      <c r="B12" s="9" t="s">
        <v>5</v>
      </c>
      <c r="C12" s="27" t="s">
        <v>6</v>
      </c>
      <c r="D12" s="27" t="s">
        <v>7</v>
      </c>
      <c r="E12" s="28" t="s">
        <v>8</v>
      </c>
      <c r="F12" s="29" t="s">
        <v>9</v>
      </c>
    </row>
    <row r="13" spans="2:11" ht="21" customHeight="1" x14ac:dyDescent="0.3">
      <c r="B13" s="9" t="s">
        <v>10</v>
      </c>
      <c r="C13" s="30"/>
      <c r="D13" s="31"/>
      <c r="E13" s="31"/>
      <c r="F13" s="32"/>
    </row>
    <row r="14" spans="2:11" ht="21" customHeight="1" x14ac:dyDescent="0.3">
      <c r="B14" s="9" t="s">
        <v>11</v>
      </c>
      <c r="C14" s="33"/>
      <c r="D14" s="17"/>
      <c r="E14" s="17"/>
      <c r="F14" s="34"/>
    </row>
    <row r="15" spans="2:11" ht="21" customHeight="1" x14ac:dyDescent="0.3">
      <c r="B15" s="9" t="s">
        <v>12</v>
      </c>
      <c r="C15" s="33"/>
      <c r="D15" s="17"/>
      <c r="E15" s="17"/>
      <c r="F15" s="34"/>
    </row>
    <row r="16" spans="2:11" ht="21" customHeight="1" x14ac:dyDescent="0.3">
      <c r="B16" s="9" t="s">
        <v>13</v>
      </c>
      <c r="C16" s="33"/>
      <c r="D16" s="17"/>
      <c r="E16" s="17"/>
      <c r="F16" s="34"/>
    </row>
    <row r="17" spans="2:6" ht="21" customHeight="1" thickBot="1" x14ac:dyDescent="0.35">
      <c r="B17" s="9" t="s">
        <v>14</v>
      </c>
      <c r="C17" s="35"/>
      <c r="D17" s="36"/>
      <c r="E17" s="36"/>
      <c r="F17" s="37"/>
    </row>
    <row r="18" spans="2:6" ht="21" customHeight="1" thickBot="1" x14ac:dyDescent="0.35">
      <c r="B18" s="9"/>
      <c r="C18" s="11"/>
      <c r="D18" s="11"/>
      <c r="E18" s="11"/>
      <c r="F18" s="11"/>
    </row>
    <row r="19" spans="2:6" ht="51" customHeight="1" thickBot="1" x14ac:dyDescent="0.35">
      <c r="C19" s="38" t="s">
        <v>15</v>
      </c>
      <c r="D19" s="39" t="s">
        <v>16</v>
      </c>
      <c r="E19" s="16"/>
    </row>
    <row r="20" spans="2:6" ht="17.100000000000001" customHeight="1" x14ac:dyDescent="0.3">
      <c r="B20" s="40" t="s">
        <v>10</v>
      </c>
      <c r="C20" s="41"/>
      <c r="D20" s="42">
        <f>'Property 1'!$D$19</f>
        <v>0</v>
      </c>
      <c r="E20" s="8"/>
    </row>
    <row r="21" spans="2:6" ht="17.100000000000001" customHeight="1" x14ac:dyDescent="0.3">
      <c r="B21" s="40" t="s">
        <v>11</v>
      </c>
      <c r="C21" s="41"/>
      <c r="D21" s="42">
        <f>'Property 2'!$D$19</f>
        <v>0</v>
      </c>
      <c r="E21" s="8"/>
    </row>
    <row r="22" spans="2:6" ht="17.100000000000001" customHeight="1" x14ac:dyDescent="0.3">
      <c r="B22" s="40" t="s">
        <v>12</v>
      </c>
      <c r="C22" s="194"/>
      <c r="D22" s="42">
        <f>'Property 3'!$D$19</f>
        <v>0</v>
      </c>
      <c r="E22" s="8"/>
    </row>
    <row r="23" spans="2:6" ht="17.100000000000001" customHeight="1" x14ac:dyDescent="0.3">
      <c r="B23" s="203" t="s">
        <v>13</v>
      </c>
      <c r="C23" s="194"/>
      <c r="D23" s="42">
        <f>'Property 4'!$D$19</f>
        <v>0</v>
      </c>
      <c r="E23" s="8"/>
    </row>
    <row r="24" spans="2:6" ht="17.100000000000001" customHeight="1" x14ac:dyDescent="0.3">
      <c r="B24" s="203" t="s">
        <v>14</v>
      </c>
      <c r="C24" s="194"/>
      <c r="D24" s="42">
        <f>'Property 5'!$D$19</f>
        <v>0</v>
      </c>
      <c r="E24" s="8"/>
    </row>
    <row r="25" spans="2:6" ht="17.100000000000001" customHeight="1" thickBot="1" x14ac:dyDescent="0.35">
      <c r="B25" s="43" t="s">
        <v>17</v>
      </c>
      <c r="C25" s="44"/>
      <c r="D25" s="45">
        <f>SUM(D20:D24)</f>
        <v>0</v>
      </c>
      <c r="E25" s="15"/>
    </row>
    <row r="26" spans="2:6" ht="17.100000000000001" customHeight="1" x14ac:dyDescent="0.3"/>
  </sheetData>
  <mergeCells count="3">
    <mergeCell ref="B5:F5"/>
    <mergeCell ref="B7:F8"/>
    <mergeCell ref="C10:F10"/>
  </mergeCells>
  <pageMargins left="0.7" right="0.7" top="0.75" bottom="0.75" header="0.3" footer="0.3"/>
  <pageSetup scale="76" orientation="portrait" r:id="rId1"/>
  <headerFooter>
    <oddFooter>&amp;L&amp;8RRNS 2128.02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9C42A-DE2C-48C7-9210-50B1B4F9DBAB}">
  <sheetPr>
    <pageSetUpPr fitToPage="1"/>
  </sheetPr>
  <dimension ref="A1:V227"/>
  <sheetViews>
    <sheetView showGridLines="0" zoomScale="70" zoomScaleNormal="70" workbookViewId="0">
      <selection activeCell="F71" sqref="F71"/>
    </sheetView>
  </sheetViews>
  <sheetFormatPr defaultColWidth="9.109375" defaultRowHeight="14.4" x14ac:dyDescent="0.3"/>
  <cols>
    <col min="1" max="1" width="4.44140625" style="46" customWidth="1"/>
    <col min="2" max="2" width="41.5546875" style="47" customWidth="1"/>
    <col min="3" max="3" width="1.44140625" style="48" customWidth="1"/>
    <col min="4" max="4" width="19.5546875" style="49" customWidth="1"/>
    <col min="5" max="5" width="1.44140625" style="50" customWidth="1"/>
    <col min="6" max="6" width="19.5546875" style="50" customWidth="1"/>
    <col min="7" max="7" width="1.44140625" style="50" customWidth="1"/>
    <col min="8" max="9" width="11.44140625" style="51" customWidth="1"/>
    <col min="10" max="14" width="2.88671875" style="46" customWidth="1"/>
    <col min="15" max="15" width="15.6640625" style="46" customWidth="1"/>
    <col min="16" max="16384" width="9.109375" style="46"/>
  </cols>
  <sheetData>
    <row r="1" spans="1:14" ht="15" thickBot="1" x14ac:dyDescent="0.35"/>
    <row r="2" spans="1:14" customFormat="1" ht="18.75" customHeight="1" x14ac:dyDescent="0.3">
      <c r="A2" s="46"/>
      <c r="B2" s="18" t="s">
        <v>18</v>
      </c>
      <c r="C2" s="52"/>
      <c r="D2" s="53"/>
      <c r="E2" s="19"/>
      <c r="F2" s="21"/>
      <c r="H2" s="54"/>
      <c r="I2" s="54"/>
    </row>
    <row r="3" spans="1:14" customFormat="1" x14ac:dyDescent="0.3">
      <c r="A3" s="46"/>
      <c r="B3" s="24" t="s">
        <v>19</v>
      </c>
      <c r="C3" s="55"/>
      <c r="D3" s="56"/>
      <c r="E3" s="4"/>
      <c r="F3" s="57"/>
      <c r="G3" s="4"/>
      <c r="H3" s="54"/>
      <c r="I3" s="54"/>
    </row>
    <row r="4" spans="1:14" customFormat="1" ht="15.75" customHeight="1" x14ac:dyDescent="0.3">
      <c r="A4" s="46"/>
      <c r="B4" s="24" t="s">
        <v>20</v>
      </c>
      <c r="C4" s="55"/>
      <c r="F4" s="23"/>
      <c r="H4" s="54"/>
      <c r="I4" s="54"/>
    </row>
    <row r="5" spans="1:14" customFormat="1" ht="15.75" customHeight="1" thickBot="1" x14ac:dyDescent="0.35">
      <c r="A5" s="46"/>
      <c r="B5" s="58" t="s">
        <v>21</v>
      </c>
      <c r="C5" s="59"/>
      <c r="D5" s="60"/>
      <c r="E5" s="60"/>
      <c r="F5" s="61"/>
      <c r="H5" s="54"/>
      <c r="I5" s="54"/>
    </row>
    <row r="6" spans="1:14" customFormat="1" ht="26.25" customHeight="1" x14ac:dyDescent="0.3">
      <c r="A6" s="62"/>
      <c r="B6" s="14" t="s">
        <v>22</v>
      </c>
      <c r="C6" s="63"/>
      <c r="D6" s="56"/>
      <c r="E6" s="4"/>
      <c r="F6" s="4"/>
      <c r="G6" s="4"/>
      <c r="H6" s="54"/>
      <c r="I6" s="54"/>
    </row>
    <row r="7" spans="1:14" s="64" customFormat="1" ht="16.5" customHeight="1" x14ac:dyDescent="0.3">
      <c r="B7" s="65" t="s">
        <v>23</v>
      </c>
      <c r="C7" s="218"/>
      <c r="D7" s="219"/>
      <c r="E7" s="219"/>
      <c r="F7" s="219"/>
      <c r="G7" s="220"/>
      <c r="H7" s="66"/>
      <c r="I7" s="66"/>
    </row>
    <row r="8" spans="1:14" s="67" customFormat="1" ht="16.5" customHeight="1" x14ac:dyDescent="0.3">
      <c r="B8" s="68" t="s">
        <v>7</v>
      </c>
      <c r="C8" s="218"/>
      <c r="D8" s="219"/>
      <c r="E8" s="219"/>
      <c r="F8" s="219"/>
      <c r="G8" s="220"/>
      <c r="H8" s="66"/>
      <c r="I8" s="66"/>
      <c r="M8" s="69"/>
      <c r="N8" s="70"/>
    </row>
    <row r="9" spans="1:14" s="67" customFormat="1" ht="16.5" customHeight="1" x14ac:dyDescent="0.3">
      <c r="B9" s="68" t="s">
        <v>8</v>
      </c>
      <c r="C9" s="218"/>
      <c r="D9" s="219"/>
      <c r="E9" s="219"/>
      <c r="F9" s="219"/>
      <c r="G9" s="220"/>
      <c r="H9" s="66"/>
      <c r="I9" s="66"/>
      <c r="M9" s="71"/>
      <c r="N9" s="71"/>
    </row>
    <row r="10" spans="1:14" s="67" customFormat="1" ht="16.5" customHeight="1" x14ac:dyDescent="0.3">
      <c r="B10" s="68" t="s">
        <v>24</v>
      </c>
      <c r="C10" s="218"/>
      <c r="D10" s="219"/>
      <c r="E10" s="219"/>
      <c r="F10" s="219"/>
      <c r="G10" s="220"/>
      <c r="H10" s="66"/>
      <c r="I10" s="66"/>
      <c r="M10" s="71"/>
      <c r="N10" s="71"/>
    </row>
    <row r="11" spans="1:14" ht="12" customHeight="1" x14ac:dyDescent="0.3">
      <c r="B11" s="72"/>
      <c r="C11" s="221"/>
      <c r="D11" s="221"/>
      <c r="M11" s="70"/>
      <c r="N11" s="70"/>
    </row>
    <row r="12" spans="1:14" s="73" customFormat="1" x14ac:dyDescent="0.3">
      <c r="B12" s="65" t="s">
        <v>25</v>
      </c>
      <c r="C12" s="216"/>
      <c r="D12" s="217"/>
      <c r="H12" s="74"/>
      <c r="I12" s="74"/>
    </row>
    <row r="13" spans="1:14" x14ac:dyDescent="0.3">
      <c r="B13" s="65" t="s">
        <v>26</v>
      </c>
      <c r="C13" s="216"/>
      <c r="D13" s="217"/>
    </row>
    <row r="14" spans="1:14" ht="15" customHeight="1" x14ac:dyDescent="0.3">
      <c r="B14" s="65" t="s">
        <v>27</v>
      </c>
      <c r="C14" s="224"/>
      <c r="D14" s="225"/>
    </row>
    <row r="15" spans="1:14" ht="15.75" customHeight="1" x14ac:dyDescent="0.3">
      <c r="B15" s="65" t="s">
        <v>28</v>
      </c>
      <c r="C15" s="226"/>
      <c r="D15" s="227"/>
    </row>
    <row r="16" spans="1:14" x14ac:dyDescent="0.3">
      <c r="B16" s="65" t="s">
        <v>29</v>
      </c>
      <c r="C16" s="224">
        <v>0</v>
      </c>
      <c r="D16" s="225"/>
    </row>
    <row r="17" spans="2:11" ht="12" customHeight="1" x14ac:dyDescent="0.3">
      <c r="B17" s="72"/>
      <c r="C17" s="221"/>
      <c r="D17" s="221"/>
    </row>
    <row r="18" spans="2:11" ht="19.5" customHeight="1" x14ac:dyDescent="0.3">
      <c r="B18" s="145" t="s">
        <v>30</v>
      </c>
      <c r="C18" s="228">
        <f>D96</f>
        <v>0</v>
      </c>
      <c r="D18" s="229"/>
    </row>
    <row r="19" spans="2:11" ht="19.5" customHeight="1" x14ac:dyDescent="0.3">
      <c r="B19" s="145" t="s">
        <v>31</v>
      </c>
      <c r="C19" s="75" t="e">
        <f>IF(#REF!&gt;=D96,"No","Yes")</f>
        <v>#REF!</v>
      </c>
      <c r="D19" s="141">
        <f>D116</f>
        <v>0</v>
      </c>
    </row>
    <row r="20" spans="2:11" ht="12" customHeight="1" x14ac:dyDescent="0.3">
      <c r="C20" s="76"/>
      <c r="D20" s="77"/>
    </row>
    <row r="21" spans="2:11" ht="30.75" customHeight="1" x14ac:dyDescent="0.3">
      <c r="B21" s="78" t="s">
        <v>32</v>
      </c>
      <c r="D21" s="79" t="s">
        <v>33</v>
      </c>
      <c r="F21" s="80" t="s">
        <v>34</v>
      </c>
      <c r="G21" s="81"/>
      <c r="H21" s="82" t="s">
        <v>35</v>
      </c>
      <c r="I21" s="82" t="s">
        <v>36</v>
      </c>
    </row>
    <row r="22" spans="2:11" ht="15" customHeight="1" x14ac:dyDescent="0.3">
      <c r="B22" s="83" t="s">
        <v>37</v>
      </c>
      <c r="D22" s="146"/>
      <c r="E22" s="84"/>
      <c r="F22" s="85"/>
      <c r="H22" s="86"/>
      <c r="I22" s="86"/>
    </row>
    <row r="23" spans="2:11" ht="15" customHeight="1" x14ac:dyDescent="0.3">
      <c r="B23" s="142" t="s">
        <v>38</v>
      </c>
      <c r="C23" s="87"/>
      <c r="D23" s="147"/>
      <c r="E23" s="84"/>
      <c r="F23" s="85">
        <f>MIN($D$19,$D23,$D$19-$F$68)</f>
        <v>0</v>
      </c>
      <c r="H23" s="88" t="e">
        <f>+D23/$C$12</f>
        <v>#DIV/0!</v>
      </c>
      <c r="I23" s="88" t="e">
        <f>+F23/$C$12</f>
        <v>#DIV/0!</v>
      </c>
      <c r="K23" s="89"/>
    </row>
    <row r="24" spans="2:11" ht="15" customHeight="1" x14ac:dyDescent="0.3">
      <c r="B24" s="142" t="s">
        <v>39</v>
      </c>
      <c r="C24" s="87"/>
      <c r="D24" s="147"/>
      <c r="E24" s="84"/>
      <c r="F24" s="85">
        <f>MIN($D$19,$D24,$D$19-$F$68-SUM($F$23:F23))</f>
        <v>0</v>
      </c>
      <c r="H24" s="88" t="e">
        <f t="shared" ref="H24:H27" si="0">+D24/$C$12</f>
        <v>#DIV/0!</v>
      </c>
      <c r="I24" s="88" t="e">
        <f t="shared" ref="I24:I28" si="1">+F24/$C$12</f>
        <v>#DIV/0!</v>
      </c>
    </row>
    <row r="25" spans="2:11" ht="15" customHeight="1" x14ac:dyDescent="0.3">
      <c r="B25" s="142" t="s">
        <v>40</v>
      </c>
      <c r="C25" s="87"/>
      <c r="D25" s="147"/>
      <c r="E25" s="84"/>
      <c r="F25" s="85">
        <f>MIN($D$19,$D25,$D$19-$F$68-SUM($F$23:F24))</f>
        <v>0</v>
      </c>
      <c r="H25" s="88" t="e">
        <f t="shared" si="0"/>
        <v>#DIV/0!</v>
      </c>
      <c r="I25" s="88" t="e">
        <f t="shared" si="1"/>
        <v>#DIV/0!</v>
      </c>
    </row>
    <row r="26" spans="2:11" ht="15" customHeight="1" x14ac:dyDescent="0.3">
      <c r="B26" s="142" t="s">
        <v>41</v>
      </c>
      <c r="C26" s="87"/>
      <c r="D26" s="147"/>
      <c r="E26" s="84"/>
      <c r="F26" s="85">
        <f>MIN($D$19,$D26,$D$19-$F$68-SUM($F$23:F25))</f>
        <v>0</v>
      </c>
      <c r="H26" s="88" t="e">
        <f t="shared" si="0"/>
        <v>#DIV/0!</v>
      </c>
      <c r="I26" s="88" t="e">
        <f t="shared" si="1"/>
        <v>#DIV/0!</v>
      </c>
    </row>
    <row r="27" spans="2:11" ht="15" customHeight="1" x14ac:dyDescent="0.3">
      <c r="B27" s="142" t="s">
        <v>42</v>
      </c>
      <c r="C27" s="87"/>
      <c r="D27" s="147"/>
      <c r="E27" s="84"/>
      <c r="F27" s="90">
        <f>MIN($D$19,$D27,$D$19-$F$68-SUM($F$23:F26))</f>
        <v>0</v>
      </c>
      <c r="H27" s="91" t="e">
        <f t="shared" si="0"/>
        <v>#DIV/0!</v>
      </c>
      <c r="I27" s="91" t="e">
        <f t="shared" si="1"/>
        <v>#DIV/0!</v>
      </c>
    </row>
    <row r="28" spans="2:11" ht="15" customHeight="1" x14ac:dyDescent="0.3">
      <c r="B28" s="145" t="s">
        <v>43</v>
      </c>
      <c r="D28" s="148">
        <f>SUM(D23:D27)</f>
        <v>0</v>
      </c>
      <c r="E28" s="93"/>
      <c r="F28" s="92">
        <f>SUM(F23:F27)</f>
        <v>0</v>
      </c>
      <c r="G28" s="94"/>
      <c r="H28" s="88" t="e">
        <f>+D28/$C$12</f>
        <v>#DIV/0!</v>
      </c>
      <c r="I28" s="88" t="e">
        <f t="shared" si="1"/>
        <v>#DIV/0!</v>
      </c>
    </row>
    <row r="29" spans="2:11" ht="7.5" customHeight="1" x14ac:dyDescent="0.3">
      <c r="B29" s="95"/>
      <c r="C29" s="96"/>
      <c r="D29" s="149"/>
      <c r="E29" s="93"/>
      <c r="F29" s="97"/>
      <c r="G29" s="94"/>
      <c r="H29" s="98"/>
      <c r="I29" s="98"/>
    </row>
    <row r="30" spans="2:11" x14ac:dyDescent="0.3">
      <c r="B30" s="83" t="s">
        <v>44</v>
      </c>
      <c r="C30" s="99"/>
      <c r="D30" s="146"/>
      <c r="E30" s="84"/>
      <c r="F30" s="85"/>
      <c r="H30" s="88"/>
      <c r="I30" s="88"/>
    </row>
    <row r="31" spans="2:11" x14ac:dyDescent="0.3">
      <c r="B31" s="142" t="s">
        <v>42</v>
      </c>
      <c r="C31" s="87"/>
      <c r="D31" s="147"/>
      <c r="E31" s="84"/>
      <c r="F31" s="85">
        <f>MIN(D19,D31)</f>
        <v>0</v>
      </c>
      <c r="H31" s="88" t="e">
        <f>+D31/$C$12</f>
        <v>#DIV/0!</v>
      </c>
      <c r="I31" s="88" t="e">
        <f>+F31/$C$12</f>
        <v>#DIV/0!</v>
      </c>
    </row>
    <row r="32" spans="2:11" x14ac:dyDescent="0.3">
      <c r="B32" s="142" t="s">
        <v>45</v>
      </c>
      <c r="C32" s="87"/>
      <c r="D32" s="147"/>
      <c r="E32" s="84"/>
      <c r="F32" s="85">
        <f>MIN($D$19,$D32,$D$19-SUM($F$31:F31))</f>
        <v>0</v>
      </c>
      <c r="H32" s="88" t="e">
        <f t="shared" ref="H32:H68" si="2">+D32/$C$12</f>
        <v>#DIV/0!</v>
      </c>
      <c r="I32" s="88" t="e">
        <f t="shared" ref="I32:I68" si="3">+F32/$C$12</f>
        <v>#DIV/0!</v>
      </c>
    </row>
    <row r="33" spans="2:9" x14ac:dyDescent="0.3">
      <c r="B33" s="142" t="s">
        <v>46</v>
      </c>
      <c r="C33" s="87"/>
      <c r="D33" s="147"/>
      <c r="E33" s="84"/>
      <c r="F33" s="85">
        <f>MIN($D$19,$D33,$D$19-SUM($F$31:F32))</f>
        <v>0</v>
      </c>
      <c r="H33" s="88" t="e">
        <f t="shared" si="2"/>
        <v>#DIV/0!</v>
      </c>
      <c r="I33" s="88" t="e">
        <f t="shared" si="3"/>
        <v>#DIV/0!</v>
      </c>
    </row>
    <row r="34" spans="2:9" x14ac:dyDescent="0.3">
      <c r="B34" s="142" t="s">
        <v>47</v>
      </c>
      <c r="C34" s="87"/>
      <c r="D34" s="147"/>
      <c r="E34" s="84"/>
      <c r="F34" s="85">
        <f>MIN($D$19,$D34,$D$19-SUM($F$31:F33))</f>
        <v>0</v>
      </c>
      <c r="H34" s="88" t="e">
        <f t="shared" si="2"/>
        <v>#DIV/0!</v>
      </c>
      <c r="I34" s="88" t="e">
        <f t="shared" si="3"/>
        <v>#DIV/0!</v>
      </c>
    </row>
    <row r="35" spans="2:9" x14ac:dyDescent="0.3">
      <c r="B35" s="142" t="s">
        <v>48</v>
      </c>
      <c r="C35" s="87"/>
      <c r="D35" s="147"/>
      <c r="E35" s="84"/>
      <c r="F35" s="85">
        <f>MIN($D$19,$D35,$D$19-SUM($F$31:F34))</f>
        <v>0</v>
      </c>
      <c r="H35" s="88" t="e">
        <f t="shared" si="2"/>
        <v>#DIV/0!</v>
      </c>
      <c r="I35" s="88" t="e">
        <f t="shared" si="3"/>
        <v>#DIV/0!</v>
      </c>
    </row>
    <row r="36" spans="2:9" x14ac:dyDescent="0.3">
      <c r="B36" s="142" t="s">
        <v>49</v>
      </c>
      <c r="C36" s="87"/>
      <c r="D36" s="147"/>
      <c r="E36" s="84"/>
      <c r="F36" s="85">
        <f>MIN($D$19,$D36,$D$19-SUM($F$31:F35))</f>
        <v>0</v>
      </c>
      <c r="H36" s="88" t="e">
        <f t="shared" si="2"/>
        <v>#DIV/0!</v>
      </c>
      <c r="I36" s="88" t="e">
        <f t="shared" si="3"/>
        <v>#DIV/0!</v>
      </c>
    </row>
    <row r="37" spans="2:9" x14ac:dyDescent="0.3">
      <c r="B37" s="100" t="s">
        <v>50</v>
      </c>
      <c r="C37" s="87"/>
      <c r="D37" s="147"/>
      <c r="E37" s="84"/>
      <c r="F37" s="85">
        <f>MIN($D$19,$D37,$D$19-SUM($F$31:F36))</f>
        <v>0</v>
      </c>
      <c r="H37" s="88" t="e">
        <f t="shared" si="2"/>
        <v>#DIV/0!</v>
      </c>
      <c r="I37" s="88" t="e">
        <f t="shared" si="3"/>
        <v>#DIV/0!</v>
      </c>
    </row>
    <row r="38" spans="2:9" x14ac:dyDescent="0.3">
      <c r="B38" s="100" t="s">
        <v>51</v>
      </c>
      <c r="C38" s="87"/>
      <c r="D38" s="147"/>
      <c r="E38" s="84"/>
      <c r="F38" s="85">
        <f>MIN($D$19,$D38,$D$19-SUM($F$31:F37))</f>
        <v>0</v>
      </c>
      <c r="H38" s="88" t="e">
        <f t="shared" si="2"/>
        <v>#DIV/0!</v>
      </c>
      <c r="I38" s="88" t="e">
        <f t="shared" si="3"/>
        <v>#DIV/0!</v>
      </c>
    </row>
    <row r="39" spans="2:9" x14ac:dyDescent="0.3">
      <c r="B39" s="100" t="s">
        <v>52</v>
      </c>
      <c r="C39" s="87"/>
      <c r="D39" s="147"/>
      <c r="E39" s="84"/>
      <c r="F39" s="85">
        <f>MIN($D$19,$D39,$D$19-SUM($F$31:F38))</f>
        <v>0</v>
      </c>
      <c r="H39" s="88" t="e">
        <f t="shared" si="2"/>
        <v>#DIV/0!</v>
      </c>
      <c r="I39" s="88" t="e">
        <f t="shared" si="3"/>
        <v>#DIV/0!</v>
      </c>
    </row>
    <row r="40" spans="2:9" x14ac:dyDescent="0.3">
      <c r="B40" s="100" t="s">
        <v>53</v>
      </c>
      <c r="C40" s="87"/>
      <c r="D40" s="147"/>
      <c r="E40" s="84"/>
      <c r="F40" s="85">
        <f>MIN($D$19,$D40,$D$19-SUM($F$31:F39))</f>
        <v>0</v>
      </c>
      <c r="H40" s="88" t="e">
        <f t="shared" si="2"/>
        <v>#DIV/0!</v>
      </c>
      <c r="I40" s="88" t="e">
        <f t="shared" si="3"/>
        <v>#DIV/0!</v>
      </c>
    </row>
    <row r="41" spans="2:9" x14ac:dyDescent="0.3">
      <c r="B41" s="100" t="s">
        <v>54</v>
      </c>
      <c r="C41" s="87"/>
      <c r="D41" s="147"/>
      <c r="E41" s="84"/>
      <c r="F41" s="85">
        <f>MIN($D$19,$D41,$D$19-SUM($F$31:F40))</f>
        <v>0</v>
      </c>
      <c r="H41" s="88" t="e">
        <f t="shared" si="2"/>
        <v>#DIV/0!</v>
      </c>
      <c r="I41" s="88" t="e">
        <f t="shared" si="3"/>
        <v>#DIV/0!</v>
      </c>
    </row>
    <row r="42" spans="2:9" x14ac:dyDescent="0.3">
      <c r="B42" s="100" t="s">
        <v>55</v>
      </c>
      <c r="C42" s="87"/>
      <c r="D42" s="147"/>
      <c r="E42" s="84"/>
      <c r="F42" s="85">
        <f>MIN($D$19,$D42,$D$19-SUM($F$31:F41))</f>
        <v>0</v>
      </c>
      <c r="H42" s="88" t="e">
        <f t="shared" si="2"/>
        <v>#DIV/0!</v>
      </c>
      <c r="I42" s="88" t="e">
        <f t="shared" si="3"/>
        <v>#DIV/0!</v>
      </c>
    </row>
    <row r="43" spans="2:9" x14ac:dyDescent="0.3">
      <c r="B43" s="100" t="s">
        <v>56</v>
      </c>
      <c r="C43" s="87"/>
      <c r="D43" s="147"/>
      <c r="E43" s="84"/>
      <c r="F43" s="85">
        <f>MIN($D$19,$D43,$D$19-SUM($F$31:F42))</f>
        <v>0</v>
      </c>
      <c r="H43" s="88" t="e">
        <f t="shared" si="2"/>
        <v>#DIV/0!</v>
      </c>
      <c r="I43" s="88" t="e">
        <f t="shared" si="3"/>
        <v>#DIV/0!</v>
      </c>
    </row>
    <row r="44" spans="2:9" x14ac:dyDescent="0.3">
      <c r="B44" s="100" t="s">
        <v>57</v>
      </c>
      <c r="C44" s="87"/>
      <c r="D44" s="147"/>
      <c r="E44" s="84"/>
      <c r="F44" s="85">
        <f>MIN($D$19,$D44,$D$19-SUM($F$31:F43))</f>
        <v>0</v>
      </c>
      <c r="H44" s="88" t="e">
        <f t="shared" si="2"/>
        <v>#DIV/0!</v>
      </c>
      <c r="I44" s="88" t="e">
        <f t="shared" si="3"/>
        <v>#DIV/0!</v>
      </c>
    </row>
    <row r="45" spans="2:9" x14ac:dyDescent="0.3">
      <c r="B45" s="100" t="s">
        <v>58</v>
      </c>
      <c r="C45" s="87"/>
      <c r="D45" s="147"/>
      <c r="E45" s="84"/>
      <c r="F45" s="85">
        <f>MIN($D$19,$D45,$D$19-SUM($F$31:F44))</f>
        <v>0</v>
      </c>
      <c r="H45" s="88" t="e">
        <f t="shared" si="2"/>
        <v>#DIV/0!</v>
      </c>
      <c r="I45" s="88" t="e">
        <f t="shared" si="3"/>
        <v>#DIV/0!</v>
      </c>
    </row>
    <row r="46" spans="2:9" x14ac:dyDescent="0.3">
      <c r="B46" s="100" t="s">
        <v>59</v>
      </c>
      <c r="C46" s="87"/>
      <c r="D46" s="147"/>
      <c r="E46" s="84"/>
      <c r="F46" s="85">
        <f>MIN($D$19,$D46,$D$19-SUM($F$31:F45))</f>
        <v>0</v>
      </c>
      <c r="H46" s="88" t="e">
        <f t="shared" si="2"/>
        <v>#DIV/0!</v>
      </c>
      <c r="I46" s="88" t="e">
        <f t="shared" si="3"/>
        <v>#DIV/0!</v>
      </c>
    </row>
    <row r="47" spans="2:9" x14ac:dyDescent="0.3">
      <c r="B47" s="100" t="s">
        <v>60</v>
      </c>
      <c r="C47" s="87"/>
      <c r="D47" s="147"/>
      <c r="E47" s="84"/>
      <c r="F47" s="85">
        <f>MIN($D$19,$D47,$D$19-SUM($F$31:F46))</f>
        <v>0</v>
      </c>
      <c r="H47" s="88" t="e">
        <f t="shared" si="2"/>
        <v>#DIV/0!</v>
      </c>
      <c r="I47" s="88" t="e">
        <f t="shared" si="3"/>
        <v>#DIV/0!</v>
      </c>
    </row>
    <row r="48" spans="2:9" x14ac:dyDescent="0.3">
      <c r="B48" s="100" t="s">
        <v>61</v>
      </c>
      <c r="C48" s="87"/>
      <c r="D48" s="147"/>
      <c r="E48" s="84"/>
      <c r="F48" s="85">
        <f>MIN($D$19,$D48,$D$19-SUM($F$31:F47))</f>
        <v>0</v>
      </c>
      <c r="H48" s="88" t="e">
        <f t="shared" si="2"/>
        <v>#DIV/0!</v>
      </c>
      <c r="I48" s="88" t="e">
        <f t="shared" si="3"/>
        <v>#DIV/0!</v>
      </c>
    </row>
    <row r="49" spans="2:9" x14ac:dyDescent="0.3">
      <c r="B49" s="100" t="s">
        <v>62</v>
      </c>
      <c r="C49" s="87"/>
      <c r="D49" s="147"/>
      <c r="E49" s="84"/>
      <c r="F49" s="85">
        <f>MIN($D$19,$D49,$D$19-SUM($F$31:F48))</f>
        <v>0</v>
      </c>
      <c r="H49" s="88" t="e">
        <f t="shared" si="2"/>
        <v>#DIV/0!</v>
      </c>
      <c r="I49" s="88" t="e">
        <f t="shared" si="3"/>
        <v>#DIV/0!</v>
      </c>
    </row>
    <row r="50" spans="2:9" x14ac:dyDescent="0.3">
      <c r="B50" s="100" t="s">
        <v>63</v>
      </c>
      <c r="C50" s="87"/>
      <c r="D50" s="147"/>
      <c r="E50" s="84"/>
      <c r="F50" s="85">
        <f>MIN($D$19,$D50,$D$19-SUM($F$31:F49))</f>
        <v>0</v>
      </c>
      <c r="H50" s="88" t="e">
        <f t="shared" si="2"/>
        <v>#DIV/0!</v>
      </c>
      <c r="I50" s="88" t="e">
        <f t="shared" si="3"/>
        <v>#DIV/0!</v>
      </c>
    </row>
    <row r="51" spans="2:9" x14ac:dyDescent="0.3">
      <c r="B51" s="100" t="s">
        <v>64</v>
      </c>
      <c r="C51" s="87"/>
      <c r="D51" s="147"/>
      <c r="E51" s="84"/>
      <c r="F51" s="85">
        <f>MIN($D$19,$D51,$D$19-SUM($F$31:F50))</f>
        <v>0</v>
      </c>
      <c r="H51" s="88" t="e">
        <f t="shared" si="2"/>
        <v>#DIV/0!</v>
      </c>
      <c r="I51" s="88" t="e">
        <f t="shared" si="3"/>
        <v>#DIV/0!</v>
      </c>
    </row>
    <row r="52" spans="2:9" x14ac:dyDescent="0.3">
      <c r="B52" s="100" t="s">
        <v>65</v>
      </c>
      <c r="C52" s="87"/>
      <c r="D52" s="147"/>
      <c r="E52" s="84"/>
      <c r="F52" s="85">
        <f>MIN($D$19,$D52,$D$19-SUM($F$31:F51))</f>
        <v>0</v>
      </c>
      <c r="H52" s="88" t="e">
        <f t="shared" si="2"/>
        <v>#DIV/0!</v>
      </c>
      <c r="I52" s="88" t="e">
        <f t="shared" si="3"/>
        <v>#DIV/0!</v>
      </c>
    </row>
    <row r="53" spans="2:9" x14ac:dyDescent="0.3">
      <c r="B53" s="100" t="s">
        <v>66</v>
      </c>
      <c r="C53" s="87"/>
      <c r="D53" s="147"/>
      <c r="E53" s="84"/>
      <c r="F53" s="85">
        <f>MIN($D$19,$D53,$D$19-SUM($F$31:F52))</f>
        <v>0</v>
      </c>
      <c r="H53" s="88" t="e">
        <f t="shared" si="2"/>
        <v>#DIV/0!</v>
      </c>
      <c r="I53" s="88" t="e">
        <f t="shared" si="3"/>
        <v>#DIV/0!</v>
      </c>
    </row>
    <row r="54" spans="2:9" x14ac:dyDescent="0.3">
      <c r="B54" s="100" t="s">
        <v>67</v>
      </c>
      <c r="C54" s="87"/>
      <c r="D54" s="147"/>
      <c r="E54" s="84"/>
      <c r="F54" s="85">
        <f>MIN($D$19,$D54,$D$19-SUM($F$31:F53))</f>
        <v>0</v>
      </c>
      <c r="H54" s="88" t="e">
        <f t="shared" si="2"/>
        <v>#DIV/0!</v>
      </c>
      <c r="I54" s="88" t="e">
        <f t="shared" si="3"/>
        <v>#DIV/0!</v>
      </c>
    </row>
    <row r="55" spans="2:9" x14ac:dyDescent="0.3">
      <c r="B55" s="100" t="s">
        <v>68</v>
      </c>
      <c r="C55" s="87"/>
      <c r="D55" s="147"/>
      <c r="E55" s="84"/>
      <c r="F55" s="85">
        <f>MIN($D$19,$D55,$D$19-SUM($F$31:F54))</f>
        <v>0</v>
      </c>
      <c r="H55" s="88" t="e">
        <f t="shared" si="2"/>
        <v>#DIV/0!</v>
      </c>
      <c r="I55" s="88" t="e">
        <f t="shared" si="3"/>
        <v>#DIV/0!</v>
      </c>
    </row>
    <row r="56" spans="2:9" x14ac:dyDescent="0.3">
      <c r="B56" s="100" t="s">
        <v>69</v>
      </c>
      <c r="C56" s="87"/>
      <c r="D56" s="147"/>
      <c r="E56" s="84"/>
      <c r="F56" s="85">
        <f>MIN($D$19,$D56,$D$19-SUM($F$31:F55))</f>
        <v>0</v>
      </c>
      <c r="H56" s="88" t="e">
        <f t="shared" si="2"/>
        <v>#DIV/0!</v>
      </c>
      <c r="I56" s="88" t="e">
        <f t="shared" si="3"/>
        <v>#DIV/0!</v>
      </c>
    </row>
    <row r="57" spans="2:9" x14ac:dyDescent="0.3">
      <c r="B57" s="100" t="s">
        <v>70</v>
      </c>
      <c r="C57" s="87"/>
      <c r="D57" s="147"/>
      <c r="E57" s="84"/>
      <c r="F57" s="85">
        <f>MIN($D$19,$D57,$D$19-SUM($F$31:F56))</f>
        <v>0</v>
      </c>
      <c r="H57" s="88" t="e">
        <f t="shared" si="2"/>
        <v>#DIV/0!</v>
      </c>
      <c r="I57" s="88" t="e">
        <f t="shared" si="3"/>
        <v>#DIV/0!</v>
      </c>
    </row>
    <row r="58" spans="2:9" x14ac:dyDescent="0.3">
      <c r="B58" s="100" t="s">
        <v>71</v>
      </c>
      <c r="C58" s="87"/>
      <c r="D58" s="147"/>
      <c r="E58" s="84"/>
      <c r="F58" s="85">
        <f>MIN($D$19,$D58,$D$19-SUM($F$31:F57))</f>
        <v>0</v>
      </c>
      <c r="H58" s="88" t="e">
        <f t="shared" si="2"/>
        <v>#DIV/0!</v>
      </c>
      <c r="I58" s="88" t="e">
        <f t="shared" si="3"/>
        <v>#DIV/0!</v>
      </c>
    </row>
    <row r="59" spans="2:9" x14ac:dyDescent="0.3">
      <c r="B59" s="101" t="s">
        <v>72</v>
      </c>
      <c r="C59" s="87"/>
      <c r="D59" s="147"/>
      <c r="E59" s="84"/>
      <c r="F59" s="85">
        <f>MIN($D$19,$D59,$D$19-SUM($F$31:F58))</f>
        <v>0</v>
      </c>
      <c r="H59" s="88" t="e">
        <f t="shared" si="2"/>
        <v>#DIV/0!</v>
      </c>
      <c r="I59" s="88" t="e">
        <f t="shared" si="3"/>
        <v>#DIV/0!</v>
      </c>
    </row>
    <row r="60" spans="2:9" x14ac:dyDescent="0.3">
      <c r="B60" s="100" t="s">
        <v>73</v>
      </c>
      <c r="C60" s="87"/>
      <c r="D60" s="147"/>
      <c r="E60" s="84"/>
      <c r="F60" s="85">
        <f>MIN($D$19,$D60,$D$19-SUM($F$31:F59))</f>
        <v>0</v>
      </c>
      <c r="H60" s="88" t="e">
        <f t="shared" si="2"/>
        <v>#DIV/0!</v>
      </c>
      <c r="I60" s="88" t="e">
        <f t="shared" si="3"/>
        <v>#DIV/0!</v>
      </c>
    </row>
    <row r="61" spans="2:9" x14ac:dyDescent="0.3">
      <c r="B61" s="102" t="s">
        <v>74</v>
      </c>
      <c r="C61" s="87"/>
      <c r="D61" s="147"/>
      <c r="E61" s="84"/>
      <c r="F61" s="85">
        <f>MIN($D$19,$D61,$D$19-SUM($F$31:F60))</f>
        <v>0</v>
      </c>
      <c r="H61" s="88" t="e">
        <f t="shared" si="2"/>
        <v>#DIV/0!</v>
      </c>
      <c r="I61" s="88" t="e">
        <f t="shared" si="3"/>
        <v>#DIV/0!</v>
      </c>
    </row>
    <row r="62" spans="2:9" x14ac:dyDescent="0.3">
      <c r="B62" s="142" t="s">
        <v>75</v>
      </c>
      <c r="C62" s="87"/>
      <c r="D62" s="147"/>
      <c r="E62" s="84"/>
      <c r="F62" s="85">
        <f>MIN($D$19,$D62,$D$19-SUM($F$31:F61))</f>
        <v>0</v>
      </c>
      <c r="H62" s="88" t="e">
        <f t="shared" si="2"/>
        <v>#DIV/0!</v>
      </c>
      <c r="I62" s="88" t="e">
        <f t="shared" si="3"/>
        <v>#DIV/0!</v>
      </c>
    </row>
    <row r="63" spans="2:9" x14ac:dyDescent="0.3">
      <c r="B63" s="100" t="s">
        <v>76</v>
      </c>
      <c r="C63" s="87"/>
      <c r="D63" s="147"/>
      <c r="E63" s="84"/>
      <c r="F63" s="85">
        <f>MIN($D$19,$D63,$D$19-SUM($F$31:F62))</f>
        <v>0</v>
      </c>
      <c r="H63" s="88" t="e">
        <f t="shared" si="2"/>
        <v>#DIV/0!</v>
      </c>
      <c r="I63" s="88" t="e">
        <f t="shared" si="3"/>
        <v>#DIV/0!</v>
      </c>
    </row>
    <row r="64" spans="2:9" x14ac:dyDescent="0.3">
      <c r="B64" s="142" t="s">
        <v>77</v>
      </c>
      <c r="C64" s="87"/>
      <c r="D64" s="147"/>
      <c r="E64" s="84"/>
      <c r="F64" s="85">
        <f>MIN($D$19,$D64,$D$19-SUM($F$31:F63))</f>
        <v>0</v>
      </c>
      <c r="H64" s="88" t="e">
        <f t="shared" si="2"/>
        <v>#DIV/0!</v>
      </c>
      <c r="I64" s="88" t="e">
        <f t="shared" si="3"/>
        <v>#DIV/0!</v>
      </c>
    </row>
    <row r="65" spans="1:9" x14ac:dyDescent="0.3">
      <c r="B65" s="142" t="s">
        <v>78</v>
      </c>
      <c r="C65" s="87"/>
      <c r="D65" s="147"/>
      <c r="E65" s="84"/>
      <c r="F65" s="85">
        <f>MIN($D$19,$D65,$D$19-SUM($F$31:F64))</f>
        <v>0</v>
      </c>
      <c r="H65" s="88" t="e">
        <f t="shared" si="2"/>
        <v>#DIV/0!</v>
      </c>
      <c r="I65" s="88" t="e">
        <f t="shared" si="3"/>
        <v>#DIV/0!</v>
      </c>
    </row>
    <row r="66" spans="1:9" x14ac:dyDescent="0.3">
      <c r="B66" s="142" t="s">
        <v>79</v>
      </c>
      <c r="C66" s="87"/>
      <c r="D66" s="147"/>
      <c r="E66" s="84"/>
      <c r="F66" s="85">
        <f>MIN($D$19,$D66,$D$19-SUM($F$31:F65))</f>
        <v>0</v>
      </c>
      <c r="H66" s="88" t="e">
        <f t="shared" si="2"/>
        <v>#DIV/0!</v>
      </c>
      <c r="I66" s="88" t="e">
        <f t="shared" si="3"/>
        <v>#DIV/0!</v>
      </c>
    </row>
    <row r="67" spans="1:9" x14ac:dyDescent="0.3">
      <c r="B67" s="142" t="s">
        <v>79</v>
      </c>
      <c r="C67" s="87"/>
      <c r="D67" s="147"/>
      <c r="E67" s="84"/>
      <c r="F67" s="90">
        <f>MIN($D$19,$D67,$D$19-SUM($F$31:F66))</f>
        <v>0</v>
      </c>
      <c r="H67" s="91" t="e">
        <f t="shared" si="2"/>
        <v>#DIV/0!</v>
      </c>
      <c r="I67" s="91" t="e">
        <f t="shared" si="3"/>
        <v>#DIV/0!</v>
      </c>
    </row>
    <row r="68" spans="1:9" s="103" customFormat="1" x14ac:dyDescent="0.3">
      <c r="B68" s="145" t="s">
        <v>80</v>
      </c>
      <c r="C68" s="48"/>
      <c r="D68" s="151">
        <f>SUM(D30:D67)</f>
        <v>0</v>
      </c>
      <c r="E68" s="105"/>
      <c r="F68" s="104">
        <f>SUM(F30:F67)</f>
        <v>0</v>
      </c>
      <c r="G68" s="106"/>
      <c r="H68" s="88" t="e">
        <f t="shared" si="2"/>
        <v>#DIV/0!</v>
      </c>
      <c r="I68" s="88" t="e">
        <f t="shared" si="3"/>
        <v>#DIV/0!</v>
      </c>
    </row>
    <row r="69" spans="1:9" s="103" customFormat="1" ht="5.25" customHeight="1" x14ac:dyDescent="0.3">
      <c r="A69" s="46"/>
      <c r="B69" s="107"/>
      <c r="C69" s="96"/>
      <c r="D69" s="152"/>
      <c r="E69" s="84"/>
      <c r="F69" s="108"/>
      <c r="G69" s="50"/>
      <c r="H69" s="98"/>
      <c r="I69" s="98"/>
    </row>
    <row r="70" spans="1:9" s="103" customFormat="1" ht="15.6" x14ac:dyDescent="0.3">
      <c r="A70" s="46"/>
      <c r="B70" s="83" t="s">
        <v>81</v>
      </c>
      <c r="C70" s="48"/>
      <c r="D70" s="146"/>
      <c r="E70" s="109"/>
      <c r="F70" s="110"/>
      <c r="G70" s="111"/>
      <c r="H70" s="88"/>
      <c r="I70" s="88"/>
    </row>
    <row r="71" spans="1:9" ht="15" customHeight="1" x14ac:dyDescent="0.3">
      <c r="B71" s="142" t="s">
        <v>82</v>
      </c>
      <c r="C71" s="87"/>
      <c r="D71" s="150"/>
      <c r="E71" s="84"/>
      <c r="F71" s="85">
        <f>MIN($D$19,$D71,$D$19-$F$68-$F$28)</f>
        <v>0</v>
      </c>
      <c r="H71" s="88" t="e">
        <f>+D71/$C$12</f>
        <v>#DIV/0!</v>
      </c>
      <c r="I71" s="88" t="e">
        <f>+F71/$C$12</f>
        <v>#DIV/0!</v>
      </c>
    </row>
    <row r="72" spans="1:9" x14ac:dyDescent="0.3">
      <c r="B72" s="142" t="s">
        <v>83</v>
      </c>
      <c r="C72" s="87"/>
      <c r="D72" s="150"/>
      <c r="E72" s="84"/>
      <c r="F72" s="85">
        <f>MIN($D$19,$D72,$D$19-$F$68-$F$28-SUM($F$71:F71))</f>
        <v>0</v>
      </c>
      <c r="H72" s="88" t="e">
        <f t="shared" ref="H72:H87" si="4">+D72/$C$12</f>
        <v>#DIV/0!</v>
      </c>
      <c r="I72" s="88" t="e">
        <f t="shared" ref="I72:I87" si="5">+F72/$C$12</f>
        <v>#DIV/0!</v>
      </c>
    </row>
    <row r="73" spans="1:9" x14ac:dyDescent="0.3">
      <c r="B73" s="142" t="s">
        <v>84</v>
      </c>
      <c r="C73" s="87"/>
      <c r="D73" s="150"/>
      <c r="E73" s="84"/>
      <c r="F73" s="85">
        <f>MIN($D$19,$D73,$D$19-$F$68-$F$28-SUM($F$71:F72))</f>
        <v>0</v>
      </c>
      <c r="H73" s="88" t="e">
        <f t="shared" si="4"/>
        <v>#DIV/0!</v>
      </c>
      <c r="I73" s="88" t="e">
        <f t="shared" si="5"/>
        <v>#DIV/0!</v>
      </c>
    </row>
    <row r="74" spans="1:9" x14ac:dyDescent="0.3">
      <c r="B74" s="142" t="s">
        <v>85</v>
      </c>
      <c r="C74" s="87"/>
      <c r="D74" s="150"/>
      <c r="E74" s="84"/>
      <c r="F74" s="85">
        <f>MIN($D$19,$D74,$D$19-$F$68-$F$28-SUM($F$71:F73))</f>
        <v>0</v>
      </c>
      <c r="H74" s="88" t="e">
        <f t="shared" si="4"/>
        <v>#DIV/0!</v>
      </c>
      <c r="I74" s="88" t="e">
        <f t="shared" si="5"/>
        <v>#DIV/0!</v>
      </c>
    </row>
    <row r="75" spans="1:9" x14ac:dyDescent="0.3">
      <c r="B75" s="142" t="s">
        <v>86</v>
      </c>
      <c r="C75" s="87"/>
      <c r="D75" s="150"/>
      <c r="E75" s="84"/>
      <c r="F75" s="85">
        <f>MIN($D$19,$D75,$D$19-$F$68-$F$28-SUM($F$71:F72))</f>
        <v>0</v>
      </c>
      <c r="H75" s="88" t="e">
        <f t="shared" si="4"/>
        <v>#DIV/0!</v>
      </c>
      <c r="I75" s="88" t="e">
        <f t="shared" si="5"/>
        <v>#DIV/0!</v>
      </c>
    </row>
    <row r="76" spans="1:9" x14ac:dyDescent="0.3">
      <c r="B76" s="142" t="s">
        <v>87</v>
      </c>
      <c r="C76" s="87"/>
      <c r="D76" s="150"/>
      <c r="E76" s="84"/>
      <c r="F76" s="85">
        <f>MIN($D$19,$D76,$D$19-$F$68-$F$28-SUM($F$71:F75))</f>
        <v>0</v>
      </c>
      <c r="H76" s="88" t="e">
        <f t="shared" si="4"/>
        <v>#DIV/0!</v>
      </c>
      <c r="I76" s="88" t="e">
        <f t="shared" si="5"/>
        <v>#DIV/0!</v>
      </c>
    </row>
    <row r="77" spans="1:9" x14ac:dyDescent="0.3">
      <c r="B77" s="142" t="s">
        <v>88</v>
      </c>
      <c r="C77" s="87"/>
      <c r="D77" s="150"/>
      <c r="E77" s="84"/>
      <c r="F77" s="85">
        <f>MIN($D$19,$D77,$D$19-$F$68-$F$28-SUM($F$71:F76))</f>
        <v>0</v>
      </c>
      <c r="H77" s="88" t="e">
        <f t="shared" si="4"/>
        <v>#DIV/0!</v>
      </c>
      <c r="I77" s="88" t="e">
        <f t="shared" si="5"/>
        <v>#DIV/0!</v>
      </c>
    </row>
    <row r="78" spans="1:9" x14ac:dyDescent="0.3">
      <c r="B78" s="142" t="s">
        <v>89</v>
      </c>
      <c r="C78" s="87"/>
      <c r="D78" s="150"/>
      <c r="E78" s="84"/>
      <c r="F78" s="85">
        <f>MIN($D$19,$D78,$D$19-$F$68-$F$28-SUM($F$71:F77))</f>
        <v>0</v>
      </c>
      <c r="H78" s="88" t="e">
        <f t="shared" si="4"/>
        <v>#DIV/0!</v>
      </c>
      <c r="I78" s="88" t="e">
        <f t="shared" si="5"/>
        <v>#DIV/0!</v>
      </c>
    </row>
    <row r="79" spans="1:9" x14ac:dyDescent="0.3">
      <c r="B79" s="142" t="s">
        <v>90</v>
      </c>
      <c r="C79" s="87"/>
      <c r="D79" s="150"/>
      <c r="E79" s="84"/>
      <c r="F79" s="85">
        <f>MIN($D$19,$D79,$D$19-$F$68-$F$28-SUM($F$71:F78))</f>
        <v>0</v>
      </c>
      <c r="H79" s="88" t="e">
        <f t="shared" si="4"/>
        <v>#DIV/0!</v>
      </c>
      <c r="I79" s="88" t="e">
        <f t="shared" si="5"/>
        <v>#DIV/0!</v>
      </c>
    </row>
    <row r="80" spans="1:9" x14ac:dyDescent="0.3">
      <c r="B80" s="142" t="s">
        <v>91</v>
      </c>
      <c r="C80" s="87"/>
      <c r="D80" s="150"/>
      <c r="E80" s="84"/>
      <c r="F80" s="85">
        <f>MIN($D$19,$D80,$D$19-$F$68-$F$28-SUM($F$71:F79))</f>
        <v>0</v>
      </c>
      <c r="H80" s="88" t="e">
        <f t="shared" si="4"/>
        <v>#DIV/0!</v>
      </c>
      <c r="I80" s="88" t="e">
        <f t="shared" si="5"/>
        <v>#DIV/0!</v>
      </c>
    </row>
    <row r="81" spans="1:22" x14ac:dyDescent="0.3">
      <c r="B81" s="142" t="s">
        <v>92</v>
      </c>
      <c r="C81" s="87"/>
      <c r="D81" s="150"/>
      <c r="E81" s="84"/>
      <c r="F81" s="85">
        <f>MIN($D$19,$D81,$D$19-$F$68-$F$28-SUM($F$71:F80))</f>
        <v>0</v>
      </c>
      <c r="H81" s="88" t="e">
        <f t="shared" si="4"/>
        <v>#DIV/0!</v>
      </c>
      <c r="I81" s="88" t="e">
        <f t="shared" si="5"/>
        <v>#DIV/0!</v>
      </c>
    </row>
    <row r="82" spans="1:22" x14ac:dyDescent="0.3">
      <c r="B82" s="142" t="s">
        <v>93</v>
      </c>
      <c r="C82" s="87"/>
      <c r="D82" s="150"/>
      <c r="E82" s="84"/>
      <c r="F82" s="85">
        <f>MIN($D$19,$D82,$D$19-$F$68-$F$28-SUM($F$71:F81))</f>
        <v>0</v>
      </c>
      <c r="H82" s="88" t="e">
        <f t="shared" si="4"/>
        <v>#DIV/0!</v>
      </c>
      <c r="I82" s="88" t="e">
        <f t="shared" si="5"/>
        <v>#DIV/0!</v>
      </c>
    </row>
    <row r="83" spans="1:22" x14ac:dyDescent="0.3">
      <c r="B83" s="142" t="s">
        <v>94</v>
      </c>
      <c r="C83" s="87"/>
      <c r="D83" s="150"/>
      <c r="E83" s="84"/>
      <c r="F83" s="85">
        <f>MIN($D$19,$D83,$D$19-$F$68-$F$28-SUM($F$71:F82))</f>
        <v>0</v>
      </c>
      <c r="H83" s="88" t="e">
        <f t="shared" si="4"/>
        <v>#DIV/0!</v>
      </c>
      <c r="I83" s="88" t="e">
        <f t="shared" si="5"/>
        <v>#DIV/0!</v>
      </c>
    </row>
    <row r="84" spans="1:22" x14ac:dyDescent="0.3">
      <c r="B84" s="100" t="s">
        <v>95</v>
      </c>
      <c r="C84" s="87"/>
      <c r="D84" s="150"/>
      <c r="E84" s="84"/>
      <c r="F84" s="85">
        <f>MIN($D$19,$D84,$D$19-$F$68-$F$28-SUM($F$71:F83))</f>
        <v>0</v>
      </c>
      <c r="H84" s="88" t="e">
        <f t="shared" si="4"/>
        <v>#DIV/0!</v>
      </c>
      <c r="I84" s="88" t="e">
        <f t="shared" si="5"/>
        <v>#DIV/0!</v>
      </c>
    </row>
    <row r="85" spans="1:22" x14ac:dyDescent="0.3">
      <c r="B85" s="142" t="s">
        <v>96</v>
      </c>
      <c r="C85" s="87"/>
      <c r="D85" s="150"/>
      <c r="E85" s="84"/>
      <c r="F85" s="85">
        <f>MIN($D$19,$D85,$D$19-$F$68-$F$28-SUM($F$71:F84))</f>
        <v>0</v>
      </c>
      <c r="H85" s="88" t="e">
        <f t="shared" si="4"/>
        <v>#DIV/0!</v>
      </c>
      <c r="I85" s="88" t="e">
        <f t="shared" si="5"/>
        <v>#DIV/0!</v>
      </c>
    </row>
    <row r="86" spans="1:22" x14ac:dyDescent="0.3">
      <c r="B86" s="142" t="s">
        <v>97</v>
      </c>
      <c r="C86" s="87"/>
      <c r="D86" s="150"/>
      <c r="E86" s="84"/>
      <c r="F86" s="85">
        <f>MIN($D$19,$D86,$D$19-$F$68-$F$28-SUM($F$71:F85))</f>
        <v>0</v>
      </c>
      <c r="H86" s="88" t="e">
        <f t="shared" si="4"/>
        <v>#DIV/0!</v>
      </c>
      <c r="I86" s="88" t="e">
        <f t="shared" si="5"/>
        <v>#DIV/0!</v>
      </c>
    </row>
    <row r="87" spans="1:22" x14ac:dyDescent="0.3">
      <c r="B87" s="142" t="s">
        <v>79</v>
      </c>
      <c r="C87" s="87"/>
      <c r="D87" s="150"/>
      <c r="E87" s="84"/>
      <c r="F87" s="85">
        <f>MIN($D$19,$D87,$D$19-$F$68-$F$28-SUM($F$71:F86))</f>
        <v>0</v>
      </c>
      <c r="H87" s="88" t="e">
        <f t="shared" si="4"/>
        <v>#DIV/0!</v>
      </c>
      <c r="I87" s="88" t="e">
        <f t="shared" si="5"/>
        <v>#DIV/0!</v>
      </c>
    </row>
    <row r="88" spans="1:22" x14ac:dyDescent="0.3">
      <c r="B88" s="142" t="s">
        <v>98</v>
      </c>
      <c r="C88" s="87"/>
      <c r="D88" s="147"/>
      <c r="E88" s="84"/>
      <c r="F88" s="90">
        <f>MIN($D$19,$D88,$D$19-$F$68-$F$28-SUM($F$71:F87))</f>
        <v>0</v>
      </c>
      <c r="H88" s="91" t="e">
        <f t="shared" ref="H88:H89" si="6">+D88/$C$12</f>
        <v>#DIV/0!</v>
      </c>
      <c r="I88" s="91" t="e">
        <f t="shared" ref="I88:I89" si="7">+F88/$C$12</f>
        <v>#DIV/0!</v>
      </c>
    </row>
    <row r="89" spans="1:22" x14ac:dyDescent="0.3">
      <c r="A89" s="103"/>
      <c r="B89" s="145" t="s">
        <v>99</v>
      </c>
      <c r="D89" s="151">
        <f>SUM(D70:D88)</f>
        <v>0</v>
      </c>
      <c r="E89" s="93"/>
      <c r="F89" s="104">
        <f>SUM(F70:F88)</f>
        <v>0</v>
      </c>
      <c r="G89" s="106"/>
      <c r="H89" s="88" t="e">
        <f t="shared" si="6"/>
        <v>#DIV/0!</v>
      </c>
      <c r="I89" s="88" t="e">
        <f t="shared" si="7"/>
        <v>#DIV/0!</v>
      </c>
    </row>
    <row r="90" spans="1:22" ht="6.75" customHeight="1" x14ac:dyDescent="0.3">
      <c r="A90" s="103"/>
      <c r="B90" s="95"/>
      <c r="C90" s="96"/>
      <c r="D90" s="153"/>
      <c r="E90" s="84"/>
      <c r="F90" s="112"/>
      <c r="G90" s="113"/>
      <c r="H90" s="98"/>
      <c r="I90" s="98"/>
    </row>
    <row r="91" spans="1:22" x14ac:dyDescent="0.3">
      <c r="B91" s="65" t="s">
        <v>100</v>
      </c>
      <c r="D91" s="154">
        <f>SUM(D28,D68,D89)</f>
        <v>0</v>
      </c>
      <c r="E91" s="93"/>
      <c r="F91" s="114">
        <f>SUM(F28,F68,F89)</f>
        <v>0</v>
      </c>
      <c r="G91" s="49"/>
      <c r="H91" s="91" t="e">
        <f t="shared" ref="H91" si="8">+D91/$C$12</f>
        <v>#DIV/0!</v>
      </c>
      <c r="I91" s="91" t="e">
        <f t="shared" ref="I91:I92" si="9">+F91/$C$12</f>
        <v>#DIV/0!</v>
      </c>
      <c r="O91" s="115"/>
    </row>
    <row r="92" spans="1:22" ht="15" customHeight="1" x14ac:dyDescent="0.3">
      <c r="B92" s="65" t="s">
        <v>101</v>
      </c>
      <c r="C92" s="116"/>
      <c r="D92" s="117"/>
      <c r="E92" s="84"/>
      <c r="F92" s="118">
        <f>D92</f>
        <v>0</v>
      </c>
      <c r="G92" s="119"/>
      <c r="H92" s="88" t="e">
        <f>+D92/$C$12</f>
        <v>#DIV/0!</v>
      </c>
      <c r="I92" s="88" t="e">
        <f t="shared" si="9"/>
        <v>#DIV/0!</v>
      </c>
    </row>
    <row r="93" spans="1:22" ht="13.5" customHeight="1" x14ac:dyDescent="0.3">
      <c r="B93" s="120" t="s">
        <v>102</v>
      </c>
      <c r="C93" s="121"/>
      <c r="D93" s="122">
        <f>MIN(20000,0.15*D91)</f>
        <v>0</v>
      </c>
      <c r="F93" s="123"/>
      <c r="G93" s="119"/>
      <c r="H93" s="98"/>
      <c r="I93" s="98"/>
    </row>
    <row r="94" spans="1:22" ht="13.5" customHeight="1" x14ac:dyDescent="0.3">
      <c r="B94" s="230" t="s">
        <v>103</v>
      </c>
      <c r="C94" s="231"/>
      <c r="D94" s="232"/>
      <c r="F94" s="123"/>
      <c r="G94" s="119"/>
      <c r="H94" s="98"/>
      <c r="I94" s="98"/>
    </row>
    <row r="95" spans="1:22" ht="6.75" customHeight="1" x14ac:dyDescent="0.3">
      <c r="B95" s="124"/>
      <c r="C95" s="116"/>
      <c r="D95" s="125"/>
      <c r="E95" s="126"/>
      <c r="F95" s="123"/>
      <c r="G95" s="119"/>
      <c r="H95" s="98"/>
      <c r="I95" s="98"/>
    </row>
    <row r="96" spans="1:22" s="103" customFormat="1" ht="15.75" customHeight="1" thickBot="1" x14ac:dyDescent="0.35">
      <c r="B96" s="127" t="s">
        <v>30</v>
      </c>
      <c r="C96" s="128"/>
      <c r="D96" s="129">
        <f>SUM(D91,D92)</f>
        <v>0</v>
      </c>
      <c r="E96" s="130"/>
      <c r="F96" s="131">
        <f>SUM(F91,F92)</f>
        <v>0</v>
      </c>
      <c r="G96" s="130"/>
      <c r="H96" s="91" t="e">
        <f>+D96/$C$12</f>
        <v>#DIV/0!</v>
      </c>
      <c r="I96" s="91" t="e">
        <f>+F96/$C$12</f>
        <v>#DIV/0!</v>
      </c>
      <c r="O96" s="105"/>
      <c r="P96" s="132"/>
      <c r="Q96" s="132"/>
      <c r="R96" s="132"/>
      <c r="S96" s="132"/>
      <c r="T96" s="132"/>
      <c r="U96" s="132"/>
      <c r="V96" s="132"/>
    </row>
    <row r="97" spans="1:22" s="103" customFormat="1" ht="18" customHeight="1" thickTop="1" thickBot="1" x14ac:dyDescent="0.35">
      <c r="B97" s="133"/>
      <c r="C97" s="128"/>
      <c r="D97" s="134"/>
      <c r="E97" s="130"/>
      <c r="F97" s="130"/>
      <c r="G97" s="130"/>
      <c r="H97" s="51"/>
      <c r="I97" s="51"/>
      <c r="O97" s="132"/>
      <c r="P97" s="132"/>
      <c r="Q97" s="132"/>
      <c r="R97" s="132"/>
      <c r="S97" s="132"/>
      <c r="T97" s="132"/>
      <c r="U97" s="132"/>
      <c r="V97" s="132"/>
    </row>
    <row r="98" spans="1:22" s="103" customFormat="1" ht="18" customHeight="1" thickBot="1" x14ac:dyDescent="0.35">
      <c r="B98" s="155" t="s">
        <v>104</v>
      </c>
      <c r="C98" s="156"/>
      <c r="D98" s="157" t="s">
        <v>105</v>
      </c>
      <c r="E98" s="158"/>
      <c r="F98" s="233" t="s">
        <v>106</v>
      </c>
      <c r="G98" s="234"/>
      <c r="H98" s="234"/>
      <c r="I98" s="235"/>
      <c r="O98" s="132"/>
      <c r="P98" s="132"/>
      <c r="Q98" s="132"/>
      <c r="R98" s="132"/>
      <c r="S98" s="132"/>
      <c r="T98" s="132"/>
      <c r="U98" s="132"/>
      <c r="V98" s="132"/>
    </row>
    <row r="99" spans="1:22" s="103" customFormat="1" ht="26.25" customHeight="1" x14ac:dyDescent="0.3">
      <c r="B99" s="171" t="s">
        <v>107</v>
      </c>
      <c r="C99" s="179"/>
      <c r="D99" s="193"/>
      <c r="E99" s="196">
        <v>0</v>
      </c>
      <c r="F99" s="222" t="s">
        <v>108</v>
      </c>
      <c r="G99" s="222"/>
      <c r="H99" s="222"/>
      <c r="I99" s="223"/>
      <c r="O99" s="199"/>
      <c r="P99" s="132"/>
      <c r="Q99" s="132"/>
      <c r="R99" s="132"/>
      <c r="S99" s="132"/>
      <c r="T99" s="132"/>
      <c r="U99" s="132"/>
      <c r="V99" s="132"/>
    </row>
    <row r="100" spans="1:22" s="103" customFormat="1" x14ac:dyDescent="0.3">
      <c r="B100" s="159" t="s">
        <v>109</v>
      </c>
      <c r="C100" s="160"/>
      <c r="D100" s="161"/>
      <c r="E100" s="196"/>
      <c r="F100" s="236"/>
      <c r="G100" s="237"/>
      <c r="H100" s="237"/>
      <c r="I100" s="238"/>
      <c r="O100" s="199"/>
      <c r="P100" s="132"/>
      <c r="Q100" s="132"/>
      <c r="R100" s="132"/>
      <c r="S100" s="132"/>
      <c r="T100" s="132"/>
      <c r="U100" s="132"/>
      <c r="V100" s="132"/>
    </row>
    <row r="101" spans="1:22" ht="15" thickBot="1" x14ac:dyDescent="0.35">
      <c r="A101" s="103"/>
      <c r="B101" s="162" t="s">
        <v>110</v>
      </c>
      <c r="C101" s="160"/>
      <c r="D101" s="163"/>
      <c r="E101" s="196"/>
      <c r="F101" s="236"/>
      <c r="G101" s="237"/>
      <c r="H101" s="237"/>
      <c r="I101" s="238"/>
      <c r="O101" s="202"/>
      <c r="P101" s="132"/>
      <c r="Q101" s="132"/>
      <c r="R101" s="132"/>
      <c r="S101" s="132"/>
      <c r="T101" s="132"/>
      <c r="U101" s="132"/>
      <c r="V101" s="132"/>
    </row>
    <row r="102" spans="1:22" ht="22.2" customHeight="1" thickBot="1" x14ac:dyDescent="0.35">
      <c r="B102" s="165" t="s">
        <v>111</v>
      </c>
      <c r="C102" s="164"/>
      <c r="D102" s="195">
        <f>IF(D100&lt;D101,D100,D101)</f>
        <v>0</v>
      </c>
      <c r="E102" s="196">
        <v>0</v>
      </c>
      <c r="F102" s="222" t="s">
        <v>112</v>
      </c>
      <c r="G102" s="222"/>
      <c r="H102" s="222"/>
      <c r="I102" s="223"/>
      <c r="O102" s="89"/>
    </row>
    <row r="103" spans="1:22" ht="15" thickBot="1" x14ac:dyDescent="0.35">
      <c r="B103" s="198" t="s">
        <v>113</v>
      </c>
      <c r="C103" s="164"/>
      <c r="D103" s="197"/>
      <c r="E103" s="196"/>
      <c r="F103" s="242"/>
      <c r="G103" s="243"/>
      <c r="H103" s="243"/>
      <c r="I103" s="244"/>
    </row>
    <row r="104" spans="1:22" ht="15" thickBot="1" x14ac:dyDescent="0.35">
      <c r="B104" s="165" t="s">
        <v>114</v>
      </c>
      <c r="C104" s="166"/>
      <c r="D104" s="167">
        <f>PV(8/12/100,360,(D103/360))*-1</f>
        <v>0</v>
      </c>
      <c r="E104" s="196">
        <v>0</v>
      </c>
      <c r="F104" s="245"/>
      <c r="G104" s="245"/>
      <c r="H104" s="245"/>
      <c r="I104" s="246"/>
    </row>
    <row r="105" spans="1:22" ht="15" thickBot="1" x14ac:dyDescent="0.35">
      <c r="B105" s="168" t="s">
        <v>115</v>
      </c>
      <c r="C105" s="160"/>
      <c r="D105" s="169">
        <v>0</v>
      </c>
      <c r="E105" s="196"/>
      <c r="F105" s="236"/>
      <c r="G105" s="237"/>
      <c r="H105" s="237"/>
      <c r="I105" s="238"/>
    </row>
    <row r="106" spans="1:22" ht="15" thickBot="1" x14ac:dyDescent="0.35">
      <c r="B106" s="168" t="s">
        <v>116</v>
      </c>
      <c r="C106" s="160"/>
      <c r="D106" s="169">
        <v>0</v>
      </c>
      <c r="E106" s="196"/>
      <c r="F106" s="143"/>
      <c r="G106" s="144"/>
      <c r="H106" s="144"/>
      <c r="I106" s="170"/>
    </row>
    <row r="107" spans="1:22" ht="15" thickBot="1" x14ac:dyDescent="0.35">
      <c r="B107" s="165" t="s">
        <v>117</v>
      </c>
      <c r="C107" s="164"/>
      <c r="D107" s="167">
        <f>SUM(D99,D104,D105,D106)</f>
        <v>0</v>
      </c>
      <c r="E107" s="196"/>
      <c r="F107" s="245"/>
      <c r="G107" s="245"/>
      <c r="H107" s="245"/>
      <c r="I107" s="246"/>
    </row>
    <row r="108" spans="1:22" ht="15" customHeight="1" x14ac:dyDescent="0.3">
      <c r="B108" s="171" t="s">
        <v>118</v>
      </c>
      <c r="C108" s="160"/>
      <c r="D108" s="172">
        <v>0</v>
      </c>
      <c r="E108" s="196"/>
      <c r="F108" s="236"/>
      <c r="G108" s="237"/>
      <c r="H108" s="237"/>
      <c r="I108" s="238"/>
    </row>
    <row r="109" spans="1:22" ht="15" thickBot="1" x14ac:dyDescent="0.35">
      <c r="B109" s="162" t="s">
        <v>119</v>
      </c>
      <c r="C109" s="160"/>
      <c r="D109" s="173">
        <v>0</v>
      </c>
      <c r="E109" s="196"/>
      <c r="F109" s="236"/>
      <c r="G109" s="237"/>
      <c r="H109" s="237"/>
      <c r="I109" s="238"/>
    </row>
    <row r="110" spans="1:22" ht="15" thickBot="1" x14ac:dyDescent="0.35">
      <c r="B110" s="174" t="s">
        <v>120</v>
      </c>
      <c r="C110" s="175"/>
      <c r="D110" s="176">
        <f>D107-D108-D109</f>
        <v>0</v>
      </c>
      <c r="E110" s="177"/>
      <c r="F110" s="239"/>
      <c r="G110" s="240"/>
      <c r="H110" s="240"/>
      <c r="I110" s="241"/>
    </row>
    <row r="111" spans="1:22" x14ac:dyDescent="0.3">
      <c r="B111" s="178"/>
      <c r="C111" s="179"/>
      <c r="D111" s="180"/>
      <c r="F111" s="181"/>
      <c r="G111" s="182"/>
      <c r="H111" s="182"/>
      <c r="I111" s="183"/>
    </row>
    <row r="112" spans="1:22" x14ac:dyDescent="0.3">
      <c r="B112" s="184" t="s">
        <v>121</v>
      </c>
      <c r="C112" s="164"/>
      <c r="D112" s="185">
        <f>D96</f>
        <v>0</v>
      </c>
      <c r="E112" s="196"/>
      <c r="F112" s="236"/>
      <c r="G112" s="237"/>
      <c r="H112" s="237"/>
      <c r="I112" s="238"/>
    </row>
    <row r="113" spans="1:22" x14ac:dyDescent="0.3">
      <c r="B113" s="186" t="s">
        <v>122</v>
      </c>
      <c r="C113" s="164"/>
      <c r="D113" s="187">
        <f>D110-D112</f>
        <v>0</v>
      </c>
      <c r="E113" s="196"/>
      <c r="F113" s="236"/>
      <c r="G113" s="237"/>
      <c r="H113" s="237"/>
      <c r="I113" s="238"/>
    </row>
    <row r="114" spans="1:22" x14ac:dyDescent="0.3">
      <c r="B114" s="165" t="s">
        <v>123</v>
      </c>
      <c r="C114" s="188"/>
      <c r="D114" s="189">
        <v>120000</v>
      </c>
      <c r="E114" s="196"/>
      <c r="F114" s="236"/>
      <c r="G114" s="237"/>
      <c r="H114" s="237"/>
      <c r="I114" s="238"/>
    </row>
    <row r="115" spans="1:22" x14ac:dyDescent="0.3">
      <c r="B115" s="186" t="s">
        <v>124</v>
      </c>
      <c r="C115" s="164"/>
      <c r="D115" s="190">
        <f>ABS(IF(D113&lt;0,D113,0))</f>
        <v>0</v>
      </c>
      <c r="E115" s="196"/>
      <c r="F115" s="236"/>
      <c r="G115" s="237"/>
      <c r="H115" s="237"/>
      <c r="I115" s="238"/>
    </row>
    <row r="116" spans="1:22" ht="15" thickBot="1" x14ac:dyDescent="0.35">
      <c r="B116" s="191" t="s">
        <v>125</v>
      </c>
      <c r="C116" s="175"/>
      <c r="D116" s="192">
        <f>IF(D115&lt;D114,D115,D114)</f>
        <v>0</v>
      </c>
      <c r="E116" s="177"/>
      <c r="F116" s="239"/>
      <c r="G116" s="240"/>
      <c r="H116" s="240"/>
      <c r="I116" s="241"/>
    </row>
    <row r="117" spans="1:22" ht="15" customHeight="1" x14ac:dyDescent="0.3">
      <c r="B117" s="247" t="s">
        <v>126</v>
      </c>
      <c r="C117" s="248"/>
      <c r="D117" s="248"/>
      <c r="E117" s="248"/>
      <c r="F117" s="248"/>
      <c r="G117" s="248"/>
      <c r="H117" s="248"/>
      <c r="I117" s="249"/>
    </row>
    <row r="118" spans="1:22" x14ac:dyDescent="0.3">
      <c r="B118" s="247"/>
      <c r="C118" s="248"/>
      <c r="D118" s="248"/>
      <c r="E118" s="248"/>
      <c r="F118" s="248"/>
      <c r="G118" s="248"/>
      <c r="H118" s="248"/>
      <c r="I118" s="249"/>
    </row>
    <row r="119" spans="1:22" s="51" customFormat="1" ht="15" thickBot="1" x14ac:dyDescent="0.35">
      <c r="A119" s="46"/>
      <c r="B119" s="250"/>
      <c r="C119" s="251"/>
      <c r="D119" s="251"/>
      <c r="E119" s="251"/>
      <c r="F119" s="251"/>
      <c r="G119" s="251"/>
      <c r="H119" s="251"/>
      <c r="I119" s="252"/>
      <c r="J119" s="46"/>
      <c r="K119" s="46"/>
      <c r="L119" s="46"/>
      <c r="M119" s="46"/>
      <c r="N119" s="46"/>
      <c r="O119" s="46"/>
      <c r="P119" s="46"/>
      <c r="Q119" s="46"/>
      <c r="R119" s="46"/>
      <c r="S119" s="46"/>
      <c r="T119" s="46"/>
      <c r="U119" s="46"/>
      <c r="V119" s="46"/>
    </row>
    <row r="120" spans="1:22" ht="15" x14ac:dyDescent="0.3">
      <c r="B120" s="133"/>
      <c r="C120" s="128"/>
      <c r="D120" s="134"/>
      <c r="E120" s="130"/>
      <c r="F120" s="130"/>
      <c r="G120" s="130"/>
    </row>
    <row r="121" spans="1:22" x14ac:dyDescent="0.3">
      <c r="C121" s="87"/>
      <c r="D121" s="136"/>
      <c r="E121" s="137"/>
      <c r="F121" s="137"/>
      <c r="G121" s="137"/>
    </row>
    <row r="122" spans="1:22" x14ac:dyDescent="0.3">
      <c r="C122" s="87"/>
      <c r="D122" s="136"/>
      <c r="E122" s="137"/>
      <c r="F122" s="137"/>
      <c r="G122" s="137"/>
    </row>
    <row r="123" spans="1:22" x14ac:dyDescent="0.3">
      <c r="B123" s="135"/>
      <c r="C123" s="87"/>
      <c r="D123" s="136"/>
      <c r="E123" s="137"/>
      <c r="F123" s="137"/>
      <c r="G123" s="137"/>
    </row>
    <row r="124" spans="1:22" x14ac:dyDescent="0.3">
      <c r="B124" s="253" t="s">
        <v>127</v>
      </c>
      <c r="C124" s="253"/>
      <c r="D124" s="253"/>
      <c r="E124" s="253"/>
      <c r="F124" s="253"/>
    </row>
    <row r="125" spans="1:22" x14ac:dyDescent="0.3">
      <c r="B125" s="254"/>
      <c r="C125" s="254"/>
      <c r="D125" s="138" t="s">
        <v>128</v>
      </c>
      <c r="E125" s="255" t="s">
        <v>129</v>
      </c>
      <c r="F125" s="255"/>
    </row>
    <row r="126" spans="1:22" x14ac:dyDescent="0.3">
      <c r="B126" s="256" t="s">
        <v>130</v>
      </c>
      <c r="C126" s="256"/>
      <c r="D126" s="139">
        <f>+D28</f>
        <v>0</v>
      </c>
      <c r="E126" s="257" t="e">
        <f>+D126/C$12</f>
        <v>#DIV/0!</v>
      </c>
      <c r="F126" s="257"/>
    </row>
    <row r="127" spans="1:22" x14ac:dyDescent="0.3">
      <c r="B127" s="256" t="s">
        <v>131</v>
      </c>
      <c r="C127" s="256"/>
      <c r="D127" s="139">
        <f>D68</f>
        <v>0</v>
      </c>
      <c r="E127" s="257" t="e">
        <f>+D127/C$12</f>
        <v>#DIV/0!</v>
      </c>
      <c r="F127" s="257"/>
    </row>
    <row r="128" spans="1:22" x14ac:dyDescent="0.3">
      <c r="B128" s="256" t="s">
        <v>132</v>
      </c>
      <c r="C128" s="256"/>
      <c r="D128" s="139">
        <f>D89</f>
        <v>0</v>
      </c>
      <c r="E128" s="257" t="e">
        <f>+D128/C$12</f>
        <v>#DIV/0!</v>
      </c>
      <c r="F128" s="257"/>
    </row>
    <row r="129" spans="2:6" x14ac:dyDescent="0.3">
      <c r="B129" s="256" t="s">
        <v>133</v>
      </c>
      <c r="C129" s="256"/>
      <c r="D129" s="139">
        <f>+D96</f>
        <v>0</v>
      </c>
      <c r="E129" s="257" t="e">
        <f>+D129/C$12</f>
        <v>#DIV/0!</v>
      </c>
      <c r="F129" s="257"/>
    </row>
    <row r="176" spans="2:9" x14ac:dyDescent="0.3">
      <c r="B176" s="72"/>
      <c r="C176" s="46"/>
      <c r="D176" s="46"/>
      <c r="E176" s="46"/>
      <c r="F176" s="46"/>
      <c r="G176" s="46"/>
      <c r="H176" s="140"/>
      <c r="I176" s="140"/>
    </row>
    <row r="177" spans="2:9" x14ac:dyDescent="0.3">
      <c r="B177" s="72"/>
      <c r="C177" s="46"/>
      <c r="D177" s="46"/>
      <c r="E177" s="46"/>
      <c r="F177" s="46"/>
      <c r="G177" s="46"/>
      <c r="H177" s="140"/>
      <c r="I177" s="140"/>
    </row>
    <row r="178" spans="2:9" x14ac:dyDescent="0.3">
      <c r="B178" s="72"/>
      <c r="C178" s="46"/>
      <c r="D178" s="46"/>
      <c r="E178" s="46"/>
      <c r="F178" s="46"/>
      <c r="G178" s="46"/>
      <c r="H178" s="140"/>
      <c r="I178" s="140"/>
    </row>
    <row r="179" spans="2:9" x14ac:dyDescent="0.3">
      <c r="B179" s="72"/>
      <c r="C179" s="46"/>
      <c r="D179" s="46"/>
      <c r="E179" s="46"/>
      <c r="F179" s="46"/>
      <c r="G179" s="46"/>
      <c r="H179" s="140"/>
      <c r="I179" s="140"/>
    </row>
    <row r="180" spans="2:9" x14ac:dyDescent="0.3">
      <c r="B180" s="72"/>
      <c r="C180" s="46"/>
      <c r="D180" s="46"/>
      <c r="E180" s="46"/>
      <c r="F180" s="46"/>
      <c r="G180" s="46"/>
      <c r="H180" s="140"/>
      <c r="I180" s="140"/>
    </row>
    <row r="181" spans="2:9" x14ac:dyDescent="0.3">
      <c r="B181" s="72"/>
      <c r="C181" s="46"/>
      <c r="D181" s="46"/>
      <c r="E181" s="46"/>
      <c r="F181" s="46"/>
      <c r="G181" s="46"/>
      <c r="H181" s="140"/>
      <c r="I181" s="140"/>
    </row>
    <row r="182" spans="2:9" x14ac:dyDescent="0.3">
      <c r="B182" s="72"/>
      <c r="C182" s="46"/>
      <c r="D182" s="46"/>
      <c r="E182" s="46"/>
      <c r="F182" s="46"/>
      <c r="G182" s="46"/>
      <c r="H182" s="140"/>
      <c r="I182" s="140"/>
    </row>
    <row r="183" spans="2:9" x14ac:dyDescent="0.3">
      <c r="B183" s="72"/>
      <c r="C183" s="46"/>
      <c r="D183" s="46"/>
      <c r="E183" s="46"/>
      <c r="F183" s="46"/>
      <c r="G183" s="46"/>
      <c r="H183" s="140"/>
      <c r="I183" s="140"/>
    </row>
    <row r="184" spans="2:9" x14ac:dyDescent="0.3">
      <c r="B184" s="72"/>
      <c r="C184" s="46"/>
      <c r="D184" s="46"/>
      <c r="E184" s="46"/>
      <c r="F184" s="46"/>
      <c r="G184" s="46"/>
      <c r="H184" s="140"/>
      <c r="I184" s="140"/>
    </row>
    <row r="185" spans="2:9" x14ac:dyDescent="0.3">
      <c r="B185" s="72"/>
      <c r="C185" s="46"/>
      <c r="D185" s="46"/>
      <c r="E185" s="46"/>
      <c r="F185" s="46"/>
      <c r="G185" s="46"/>
      <c r="H185" s="140"/>
      <c r="I185" s="140"/>
    </row>
    <row r="186" spans="2:9" x14ac:dyDescent="0.3">
      <c r="B186" s="72"/>
      <c r="C186" s="46"/>
      <c r="D186" s="46"/>
      <c r="E186" s="46"/>
      <c r="F186" s="46"/>
      <c r="G186" s="46"/>
      <c r="H186" s="140"/>
      <c r="I186" s="140"/>
    </row>
    <row r="187" spans="2:9" x14ac:dyDescent="0.3">
      <c r="B187" s="72"/>
      <c r="C187" s="46"/>
      <c r="D187" s="46"/>
      <c r="E187" s="46"/>
      <c r="F187" s="46"/>
      <c r="G187" s="46"/>
      <c r="H187" s="140"/>
      <c r="I187" s="140"/>
    </row>
    <row r="188" spans="2:9" x14ac:dyDescent="0.3">
      <c r="B188" s="72"/>
      <c r="C188" s="46"/>
      <c r="D188" s="46"/>
      <c r="E188" s="46"/>
      <c r="F188" s="46"/>
      <c r="G188" s="46"/>
      <c r="H188" s="140"/>
      <c r="I188" s="140"/>
    </row>
    <row r="189" spans="2:9" x14ac:dyDescent="0.3">
      <c r="B189" s="72"/>
      <c r="C189" s="46"/>
      <c r="D189" s="46"/>
      <c r="E189" s="46"/>
      <c r="F189" s="46"/>
      <c r="G189" s="46"/>
      <c r="H189" s="140"/>
      <c r="I189" s="140"/>
    </row>
    <row r="190" spans="2:9" x14ac:dyDescent="0.3">
      <c r="B190" s="72"/>
      <c r="C190" s="46"/>
      <c r="D190" s="46"/>
      <c r="E190" s="46"/>
      <c r="F190" s="46"/>
      <c r="G190" s="46"/>
      <c r="H190" s="140"/>
      <c r="I190" s="140"/>
    </row>
    <row r="191" spans="2:9" x14ac:dyDescent="0.3">
      <c r="B191" s="72"/>
      <c r="C191" s="46"/>
      <c r="D191" s="46"/>
      <c r="E191" s="46"/>
      <c r="F191" s="46"/>
      <c r="G191" s="46"/>
      <c r="H191" s="140"/>
      <c r="I191" s="140"/>
    </row>
    <row r="192" spans="2:9" x14ac:dyDescent="0.3">
      <c r="B192" s="72"/>
      <c r="C192" s="46"/>
      <c r="D192" s="46"/>
      <c r="E192" s="46"/>
      <c r="F192" s="46"/>
      <c r="G192" s="46"/>
      <c r="H192" s="140"/>
      <c r="I192" s="140"/>
    </row>
    <row r="193" spans="2:9" x14ac:dyDescent="0.3">
      <c r="B193" s="72"/>
      <c r="C193" s="46"/>
      <c r="D193" s="46"/>
      <c r="E193" s="46"/>
      <c r="F193" s="46"/>
      <c r="G193" s="46"/>
      <c r="H193" s="140"/>
      <c r="I193" s="140"/>
    </row>
    <row r="194" spans="2:9" x14ac:dyDescent="0.3">
      <c r="B194" s="72"/>
      <c r="C194" s="46"/>
      <c r="D194" s="46"/>
      <c r="E194" s="46"/>
      <c r="F194" s="46"/>
      <c r="G194" s="46"/>
      <c r="H194" s="140"/>
      <c r="I194" s="140"/>
    </row>
    <row r="195" spans="2:9" x14ac:dyDescent="0.3">
      <c r="B195" s="72"/>
      <c r="C195" s="46"/>
      <c r="D195" s="46"/>
      <c r="E195" s="46"/>
      <c r="F195" s="46"/>
      <c r="G195" s="46"/>
      <c r="H195" s="140"/>
      <c r="I195" s="140"/>
    </row>
    <row r="196" spans="2:9" x14ac:dyDescent="0.3">
      <c r="B196" s="72"/>
      <c r="C196" s="46"/>
      <c r="D196" s="46"/>
      <c r="E196" s="46"/>
      <c r="F196" s="46"/>
      <c r="G196" s="46"/>
      <c r="H196" s="140"/>
      <c r="I196" s="140"/>
    </row>
    <row r="197" spans="2:9" x14ac:dyDescent="0.3">
      <c r="B197" s="72"/>
      <c r="C197" s="46"/>
      <c r="D197" s="46"/>
      <c r="E197" s="46"/>
      <c r="F197" s="46"/>
      <c r="G197" s="46"/>
      <c r="H197" s="140"/>
      <c r="I197" s="140"/>
    </row>
    <row r="198" spans="2:9" x14ac:dyDescent="0.3">
      <c r="B198" s="72"/>
      <c r="C198" s="46"/>
      <c r="D198" s="46"/>
      <c r="E198" s="46"/>
      <c r="F198" s="46"/>
      <c r="G198" s="46"/>
      <c r="H198" s="140"/>
      <c r="I198" s="140"/>
    </row>
    <row r="199" spans="2:9" x14ac:dyDescent="0.3">
      <c r="B199" s="72"/>
      <c r="C199" s="46"/>
      <c r="D199" s="46"/>
      <c r="E199" s="46"/>
      <c r="F199" s="46"/>
      <c r="G199" s="46"/>
      <c r="H199" s="140"/>
      <c r="I199" s="140"/>
    </row>
    <row r="200" spans="2:9" x14ac:dyDescent="0.3">
      <c r="B200" s="72"/>
      <c r="C200" s="46"/>
      <c r="D200" s="46"/>
      <c r="E200" s="46"/>
      <c r="F200" s="46"/>
      <c r="G200" s="46"/>
      <c r="H200" s="140"/>
      <c r="I200" s="140"/>
    </row>
    <row r="201" spans="2:9" x14ac:dyDescent="0.3">
      <c r="B201" s="72"/>
      <c r="C201" s="46"/>
      <c r="D201" s="46"/>
      <c r="E201" s="46"/>
      <c r="F201" s="46"/>
      <c r="G201" s="46"/>
      <c r="H201" s="140"/>
      <c r="I201" s="140"/>
    </row>
    <row r="202" spans="2:9" x14ac:dyDescent="0.3">
      <c r="B202" s="72"/>
      <c r="C202" s="46"/>
      <c r="D202" s="46"/>
      <c r="E202" s="46"/>
      <c r="F202" s="46"/>
      <c r="G202" s="46"/>
      <c r="H202" s="140"/>
      <c r="I202" s="140"/>
    </row>
    <row r="203" spans="2:9" x14ac:dyDescent="0.3">
      <c r="B203" s="72"/>
      <c r="C203" s="46"/>
      <c r="D203" s="46"/>
      <c r="E203" s="46"/>
      <c r="F203" s="46"/>
      <c r="G203" s="46"/>
      <c r="H203" s="140"/>
      <c r="I203" s="140"/>
    </row>
    <row r="204" spans="2:9" x14ac:dyDescent="0.3">
      <c r="B204" s="72"/>
      <c r="C204" s="46"/>
      <c r="D204" s="46"/>
      <c r="E204" s="46"/>
      <c r="F204" s="46"/>
      <c r="G204" s="46"/>
      <c r="H204" s="140"/>
      <c r="I204" s="140"/>
    </row>
    <row r="205" spans="2:9" x14ac:dyDescent="0.3">
      <c r="B205" s="72"/>
      <c r="C205" s="46"/>
      <c r="D205" s="46"/>
      <c r="E205" s="46"/>
      <c r="F205" s="46"/>
      <c r="G205" s="46"/>
      <c r="H205" s="140"/>
      <c r="I205" s="140"/>
    </row>
    <row r="206" spans="2:9" x14ac:dyDescent="0.3">
      <c r="B206" s="72"/>
      <c r="C206" s="46"/>
      <c r="D206" s="46"/>
      <c r="E206" s="46"/>
      <c r="F206" s="46"/>
      <c r="G206" s="46"/>
      <c r="H206" s="140"/>
      <c r="I206" s="140"/>
    </row>
    <row r="207" spans="2:9" x14ac:dyDescent="0.3">
      <c r="B207" s="72"/>
      <c r="C207" s="46"/>
      <c r="D207" s="46"/>
      <c r="E207" s="46"/>
      <c r="F207" s="46"/>
      <c r="G207" s="46"/>
      <c r="H207" s="140"/>
      <c r="I207" s="140"/>
    </row>
    <row r="208" spans="2:9" x14ac:dyDescent="0.3">
      <c r="B208" s="72"/>
      <c r="C208" s="46"/>
      <c r="D208" s="46"/>
      <c r="E208" s="46"/>
      <c r="F208" s="46"/>
      <c r="G208" s="46"/>
      <c r="H208" s="140"/>
      <c r="I208" s="140"/>
    </row>
    <row r="209" spans="2:9" x14ac:dyDescent="0.3">
      <c r="B209" s="72"/>
      <c r="C209" s="46"/>
      <c r="D209" s="46"/>
      <c r="E209" s="46"/>
      <c r="F209" s="46"/>
      <c r="G209" s="46"/>
      <c r="H209" s="140"/>
      <c r="I209" s="140"/>
    </row>
    <row r="210" spans="2:9" x14ac:dyDescent="0.3">
      <c r="B210" s="72"/>
      <c r="C210" s="46"/>
      <c r="D210" s="46"/>
      <c r="E210" s="46"/>
      <c r="F210" s="46"/>
      <c r="G210" s="46"/>
      <c r="H210" s="140"/>
      <c r="I210" s="140"/>
    </row>
    <row r="211" spans="2:9" x14ac:dyDescent="0.3">
      <c r="B211" s="72"/>
      <c r="C211" s="46"/>
      <c r="D211" s="46"/>
      <c r="E211" s="46"/>
      <c r="F211" s="46"/>
      <c r="G211" s="46"/>
      <c r="H211" s="140"/>
      <c r="I211" s="140"/>
    </row>
    <row r="212" spans="2:9" x14ac:dyDescent="0.3">
      <c r="B212" s="72"/>
      <c r="C212" s="46"/>
      <c r="D212" s="46"/>
      <c r="E212" s="46"/>
      <c r="F212" s="46"/>
      <c r="G212" s="46"/>
      <c r="H212" s="140"/>
      <c r="I212" s="140"/>
    </row>
    <row r="213" spans="2:9" x14ac:dyDescent="0.3">
      <c r="B213" s="72"/>
      <c r="C213" s="46"/>
      <c r="D213" s="46"/>
      <c r="E213" s="46"/>
      <c r="F213" s="46"/>
      <c r="G213" s="46"/>
      <c r="H213" s="140"/>
      <c r="I213" s="140"/>
    </row>
    <row r="214" spans="2:9" x14ac:dyDescent="0.3">
      <c r="B214" s="72"/>
      <c r="C214" s="46"/>
      <c r="D214" s="46"/>
      <c r="E214" s="46"/>
      <c r="F214" s="46"/>
      <c r="G214" s="46"/>
      <c r="H214" s="140"/>
      <c r="I214" s="140"/>
    </row>
    <row r="215" spans="2:9" x14ac:dyDescent="0.3">
      <c r="B215" s="72"/>
      <c r="C215" s="46"/>
      <c r="D215" s="46"/>
      <c r="E215" s="46"/>
      <c r="F215" s="46"/>
      <c r="G215" s="46"/>
      <c r="H215" s="140"/>
      <c r="I215" s="140"/>
    </row>
    <row r="216" spans="2:9" x14ac:dyDescent="0.3">
      <c r="B216" s="72"/>
      <c r="C216" s="46"/>
      <c r="D216" s="46"/>
      <c r="E216" s="46"/>
      <c r="F216" s="46"/>
      <c r="G216" s="46"/>
      <c r="H216" s="140"/>
      <c r="I216" s="140"/>
    </row>
    <row r="217" spans="2:9" x14ac:dyDescent="0.3">
      <c r="B217" s="72"/>
      <c r="C217" s="46"/>
      <c r="D217" s="46"/>
      <c r="E217" s="46"/>
      <c r="F217" s="46"/>
      <c r="G217" s="46"/>
      <c r="H217" s="140"/>
      <c r="I217" s="140"/>
    </row>
    <row r="218" spans="2:9" x14ac:dyDescent="0.3">
      <c r="B218" s="72"/>
      <c r="C218" s="46"/>
      <c r="D218" s="46"/>
      <c r="E218" s="46"/>
      <c r="F218" s="46"/>
      <c r="G218" s="46"/>
      <c r="H218" s="140"/>
      <c r="I218" s="140"/>
    </row>
    <row r="219" spans="2:9" x14ac:dyDescent="0.3">
      <c r="B219" s="72"/>
      <c r="C219" s="46"/>
      <c r="D219" s="46"/>
      <c r="E219" s="46"/>
      <c r="F219" s="46"/>
      <c r="G219" s="46"/>
      <c r="H219" s="140"/>
      <c r="I219" s="140"/>
    </row>
    <row r="220" spans="2:9" x14ac:dyDescent="0.3">
      <c r="B220" s="72"/>
      <c r="C220" s="46"/>
      <c r="D220" s="46"/>
      <c r="E220" s="46"/>
      <c r="F220" s="46"/>
      <c r="G220" s="46"/>
      <c r="H220" s="140"/>
      <c r="I220" s="140"/>
    </row>
    <row r="221" spans="2:9" x14ac:dyDescent="0.3">
      <c r="B221" s="72"/>
      <c r="C221" s="46"/>
      <c r="D221" s="46"/>
      <c r="E221" s="46"/>
      <c r="F221" s="46"/>
      <c r="G221" s="46"/>
      <c r="H221" s="140"/>
      <c r="I221" s="140"/>
    </row>
    <row r="222" spans="2:9" x14ac:dyDescent="0.3">
      <c r="B222" s="72"/>
      <c r="C222" s="46"/>
      <c r="D222" s="46"/>
      <c r="E222" s="46"/>
      <c r="F222" s="46"/>
      <c r="G222" s="46"/>
      <c r="H222" s="140"/>
      <c r="I222" s="140"/>
    </row>
    <row r="223" spans="2:9" x14ac:dyDescent="0.3">
      <c r="B223" s="72"/>
      <c r="C223" s="46"/>
      <c r="D223" s="46"/>
      <c r="E223" s="46"/>
      <c r="F223" s="46"/>
      <c r="G223" s="46"/>
      <c r="H223" s="140"/>
      <c r="I223" s="140"/>
    </row>
    <row r="224" spans="2:9" x14ac:dyDescent="0.3">
      <c r="B224" s="72"/>
      <c r="C224" s="46"/>
      <c r="D224" s="46"/>
      <c r="E224" s="46"/>
      <c r="F224" s="46"/>
      <c r="G224" s="46"/>
      <c r="H224" s="140"/>
      <c r="I224" s="140"/>
    </row>
    <row r="225" spans="2:9" x14ac:dyDescent="0.3">
      <c r="B225" s="72"/>
      <c r="C225" s="46"/>
      <c r="D225" s="46"/>
      <c r="E225" s="46"/>
      <c r="F225" s="46"/>
      <c r="G225" s="46"/>
      <c r="H225" s="140"/>
      <c r="I225" s="140"/>
    </row>
    <row r="226" spans="2:9" x14ac:dyDescent="0.3">
      <c r="B226" s="72"/>
      <c r="C226" s="46"/>
      <c r="D226" s="46"/>
      <c r="E226" s="46"/>
      <c r="F226" s="46"/>
      <c r="G226" s="46"/>
      <c r="H226" s="140"/>
      <c r="I226" s="140"/>
    </row>
    <row r="227" spans="2:9" x14ac:dyDescent="0.3">
      <c r="B227" s="72"/>
      <c r="C227" s="46"/>
      <c r="D227" s="46"/>
      <c r="E227" s="46"/>
      <c r="F227" s="46"/>
      <c r="G227" s="46"/>
      <c r="H227" s="140"/>
      <c r="I227" s="140"/>
    </row>
  </sheetData>
  <mergeCells count="42">
    <mergeCell ref="B127:C127"/>
    <mergeCell ref="E127:F127"/>
    <mergeCell ref="B128:C128"/>
    <mergeCell ref="E128:F128"/>
    <mergeCell ref="B129:C129"/>
    <mergeCell ref="E129:F129"/>
    <mergeCell ref="B117:I119"/>
    <mergeCell ref="B124:F124"/>
    <mergeCell ref="B125:C125"/>
    <mergeCell ref="E125:F125"/>
    <mergeCell ref="B126:C126"/>
    <mergeCell ref="E126:F126"/>
    <mergeCell ref="F116:I116"/>
    <mergeCell ref="F103:I103"/>
    <mergeCell ref="F104:I104"/>
    <mergeCell ref="F105:I105"/>
    <mergeCell ref="F107:I107"/>
    <mergeCell ref="F108:I108"/>
    <mergeCell ref="F109:I109"/>
    <mergeCell ref="F110:I110"/>
    <mergeCell ref="F112:I112"/>
    <mergeCell ref="F113:I113"/>
    <mergeCell ref="F114:I114"/>
    <mergeCell ref="F115:I115"/>
    <mergeCell ref="F102:I102"/>
    <mergeCell ref="C13:D13"/>
    <mergeCell ref="C14:D14"/>
    <mergeCell ref="C15:D15"/>
    <mergeCell ref="C16:D16"/>
    <mergeCell ref="C17:D17"/>
    <mergeCell ref="C18:D18"/>
    <mergeCell ref="B94:D94"/>
    <mergeCell ref="F98:I98"/>
    <mergeCell ref="F99:I99"/>
    <mergeCell ref="F100:I100"/>
    <mergeCell ref="F101:I101"/>
    <mergeCell ref="C12:D12"/>
    <mergeCell ref="C7:G7"/>
    <mergeCell ref="C8:G8"/>
    <mergeCell ref="C9:G9"/>
    <mergeCell ref="C10:G10"/>
    <mergeCell ref="C11:D11"/>
  </mergeCells>
  <pageMargins left="0.5" right="0.5" top="0.75" bottom="0.65" header="0.3" footer="0.35"/>
  <pageSetup scale="36" orientation="portrait" r:id="rId1"/>
  <headerFooter>
    <oddFooter>&amp;L&amp;8RRNS 2128.02&amp;R&amp;9&amp;P</oddFooter>
  </headerFooter>
  <rowBreaks count="2" manualBreakCount="2">
    <brk id="69" max="10" man="1"/>
    <brk id="109"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0D5B8-D520-4AF9-8D6B-51DBAAE5D1D4}">
  <sheetPr>
    <pageSetUpPr fitToPage="1"/>
  </sheetPr>
  <dimension ref="A1:V227"/>
  <sheetViews>
    <sheetView showGridLines="0" zoomScale="115" zoomScaleNormal="115" workbookViewId="0">
      <selection activeCell="F15" sqref="F15"/>
    </sheetView>
  </sheetViews>
  <sheetFormatPr defaultColWidth="9.109375" defaultRowHeight="14.4" x14ac:dyDescent="0.3"/>
  <cols>
    <col min="1" max="1" width="4.44140625" style="46" customWidth="1"/>
    <col min="2" max="2" width="41.5546875" style="47" customWidth="1"/>
    <col min="3" max="3" width="1.44140625" style="48" customWidth="1"/>
    <col min="4" max="4" width="19.5546875" style="49" customWidth="1"/>
    <col min="5" max="5" width="1.44140625" style="50" customWidth="1"/>
    <col min="6" max="6" width="19.5546875" style="50" customWidth="1"/>
    <col min="7" max="7" width="1.44140625" style="50" customWidth="1"/>
    <col min="8" max="9" width="11.44140625" style="51" customWidth="1"/>
    <col min="10" max="14" width="2.88671875" style="46" customWidth="1"/>
    <col min="15" max="15" width="15.6640625" style="46" customWidth="1"/>
    <col min="16" max="16384" width="9.109375" style="46"/>
  </cols>
  <sheetData>
    <row r="1" spans="1:14" ht="15" thickBot="1" x14ac:dyDescent="0.35"/>
    <row r="2" spans="1:14" customFormat="1" ht="18.75" customHeight="1" x14ac:dyDescent="0.3">
      <c r="A2" s="46"/>
      <c r="B2" s="18" t="s">
        <v>18</v>
      </c>
      <c r="C2" s="52"/>
      <c r="D2" s="53"/>
      <c r="E2" s="19"/>
      <c r="F2" s="21"/>
      <c r="H2" s="54"/>
      <c r="I2" s="54"/>
    </row>
    <row r="3" spans="1:14" customFormat="1" x14ac:dyDescent="0.3">
      <c r="A3" s="46"/>
      <c r="B3" s="24" t="s">
        <v>19</v>
      </c>
      <c r="C3" s="55"/>
      <c r="D3" s="56"/>
      <c r="E3" s="4"/>
      <c r="F3" s="57"/>
      <c r="G3" s="4"/>
      <c r="H3" s="54"/>
      <c r="I3" s="54"/>
    </row>
    <row r="4" spans="1:14" customFormat="1" ht="15.75" customHeight="1" x14ac:dyDescent="0.3">
      <c r="A4" s="46"/>
      <c r="B4" s="24" t="s">
        <v>20</v>
      </c>
      <c r="C4" s="55"/>
      <c r="F4" s="23"/>
      <c r="H4" s="54"/>
      <c r="I4" s="54"/>
    </row>
    <row r="5" spans="1:14" customFormat="1" ht="15.75" customHeight="1" thickBot="1" x14ac:dyDescent="0.35">
      <c r="A5" s="46"/>
      <c r="B5" s="58" t="s">
        <v>21</v>
      </c>
      <c r="C5" s="59"/>
      <c r="D5" s="60"/>
      <c r="E5" s="60"/>
      <c r="F5" s="61"/>
      <c r="H5" s="54"/>
      <c r="I5" s="54"/>
    </row>
    <row r="6" spans="1:14" customFormat="1" ht="26.25" customHeight="1" x14ac:dyDescent="0.3">
      <c r="A6" s="62"/>
      <c r="B6" s="14" t="s">
        <v>134</v>
      </c>
      <c r="C6" s="63"/>
      <c r="D6" s="56"/>
      <c r="E6" s="4"/>
      <c r="F6" s="4"/>
      <c r="G6" s="4"/>
      <c r="H6" s="54"/>
      <c r="I6" s="54"/>
    </row>
    <row r="7" spans="1:14" s="64" customFormat="1" ht="16.5" customHeight="1" x14ac:dyDescent="0.3">
      <c r="B7" s="65" t="s">
        <v>23</v>
      </c>
      <c r="C7" s="258"/>
      <c r="D7" s="219"/>
      <c r="E7" s="219"/>
      <c r="F7" s="219"/>
      <c r="G7" s="220"/>
      <c r="H7" s="66"/>
      <c r="I7" s="66"/>
    </row>
    <row r="8" spans="1:14" s="67" customFormat="1" ht="16.5" customHeight="1" x14ac:dyDescent="0.3">
      <c r="B8" s="68" t="s">
        <v>7</v>
      </c>
      <c r="C8" s="259"/>
      <c r="D8" s="221"/>
      <c r="E8" s="221"/>
      <c r="F8" s="221"/>
      <c r="G8" s="260"/>
      <c r="H8" s="66"/>
      <c r="I8" s="66"/>
      <c r="M8" s="69"/>
      <c r="N8" s="70"/>
    </row>
    <row r="9" spans="1:14" s="67" customFormat="1" ht="16.5" customHeight="1" x14ac:dyDescent="0.3">
      <c r="B9" s="68" t="s">
        <v>8</v>
      </c>
      <c r="C9" s="259"/>
      <c r="D9" s="221"/>
      <c r="E9" s="221"/>
      <c r="F9" s="221"/>
      <c r="G9" s="260"/>
      <c r="H9" s="66"/>
      <c r="I9" s="66"/>
      <c r="M9" s="71"/>
      <c r="N9" s="71"/>
    </row>
    <row r="10" spans="1:14" s="67" customFormat="1" ht="16.5" customHeight="1" x14ac:dyDescent="0.3">
      <c r="B10" s="68" t="s">
        <v>24</v>
      </c>
      <c r="C10" s="259"/>
      <c r="D10" s="221"/>
      <c r="E10" s="221"/>
      <c r="F10" s="221"/>
      <c r="G10" s="260"/>
      <c r="H10" s="66"/>
      <c r="I10" s="66"/>
      <c r="M10" s="71"/>
      <c r="N10" s="71"/>
    </row>
    <row r="11" spans="1:14" ht="12" customHeight="1" x14ac:dyDescent="0.3">
      <c r="B11" s="72"/>
      <c r="C11" s="221"/>
      <c r="D11" s="221"/>
      <c r="M11" s="70"/>
      <c r="N11" s="70"/>
    </row>
    <row r="12" spans="1:14" s="73" customFormat="1" x14ac:dyDescent="0.3">
      <c r="B12" s="65" t="s">
        <v>25</v>
      </c>
      <c r="C12" s="216"/>
      <c r="D12" s="217"/>
      <c r="H12" s="74"/>
      <c r="I12" s="74"/>
    </row>
    <row r="13" spans="1:14" x14ac:dyDescent="0.3">
      <c r="B13" s="65" t="s">
        <v>26</v>
      </c>
      <c r="C13" s="216"/>
      <c r="D13" s="217"/>
    </row>
    <row r="14" spans="1:14" ht="15" customHeight="1" x14ac:dyDescent="0.3">
      <c r="B14" s="65" t="s">
        <v>27</v>
      </c>
      <c r="C14" s="224"/>
      <c r="D14" s="225"/>
    </row>
    <row r="15" spans="1:14" ht="15.75" customHeight="1" x14ac:dyDescent="0.3">
      <c r="B15" s="65" t="s">
        <v>28</v>
      </c>
      <c r="C15" s="226"/>
      <c r="D15" s="227"/>
    </row>
    <row r="16" spans="1:14" x14ac:dyDescent="0.3">
      <c r="B16" s="65" t="s">
        <v>29</v>
      </c>
      <c r="C16" s="224">
        <v>0</v>
      </c>
      <c r="D16" s="225"/>
    </row>
    <row r="17" spans="2:11" ht="12" customHeight="1" x14ac:dyDescent="0.3">
      <c r="B17" s="72"/>
      <c r="C17" s="221"/>
      <c r="D17" s="221"/>
    </row>
    <row r="18" spans="2:11" ht="19.5" customHeight="1" x14ac:dyDescent="0.3">
      <c r="B18" s="145" t="s">
        <v>30</v>
      </c>
      <c r="C18" s="228">
        <f>D96</f>
        <v>0</v>
      </c>
      <c r="D18" s="229"/>
    </row>
    <row r="19" spans="2:11" ht="19.5" customHeight="1" x14ac:dyDescent="0.3">
      <c r="B19" s="145" t="s">
        <v>31</v>
      </c>
      <c r="C19" s="75" t="e">
        <f>IF(#REF!&gt;=D96,"No","Yes")</f>
        <v>#REF!</v>
      </c>
      <c r="D19" s="141">
        <f>D116</f>
        <v>0</v>
      </c>
    </row>
    <row r="20" spans="2:11" ht="12" customHeight="1" x14ac:dyDescent="0.3">
      <c r="C20" s="76"/>
      <c r="D20" s="77"/>
    </row>
    <row r="21" spans="2:11" ht="30.75" customHeight="1" x14ac:dyDescent="0.3">
      <c r="B21" s="78" t="s">
        <v>32</v>
      </c>
      <c r="D21" s="79" t="s">
        <v>33</v>
      </c>
      <c r="F21" s="80" t="s">
        <v>34</v>
      </c>
      <c r="G21" s="81"/>
      <c r="H21" s="82" t="s">
        <v>35</v>
      </c>
      <c r="I21" s="82" t="s">
        <v>36</v>
      </c>
    </row>
    <row r="22" spans="2:11" ht="15" customHeight="1" x14ac:dyDescent="0.3">
      <c r="B22" s="83" t="s">
        <v>37</v>
      </c>
      <c r="D22" s="146"/>
      <c r="E22" s="84"/>
      <c r="F22" s="85"/>
      <c r="H22" s="86"/>
      <c r="I22" s="86"/>
    </row>
    <row r="23" spans="2:11" ht="15" customHeight="1" x14ac:dyDescent="0.3">
      <c r="B23" s="142" t="s">
        <v>38</v>
      </c>
      <c r="C23" s="87"/>
      <c r="D23" s="147"/>
      <c r="E23" s="84"/>
      <c r="F23" s="85">
        <f>MIN($D$19,$D23,$D$19-$F$68)</f>
        <v>0</v>
      </c>
      <c r="H23" s="88" t="e">
        <f>+D23/$C$12</f>
        <v>#DIV/0!</v>
      </c>
      <c r="I23" s="88" t="e">
        <f>+F23/$C$12</f>
        <v>#DIV/0!</v>
      </c>
      <c r="K23" s="89"/>
    </row>
    <row r="24" spans="2:11" ht="15" customHeight="1" x14ac:dyDescent="0.3">
      <c r="B24" s="142" t="s">
        <v>39</v>
      </c>
      <c r="C24" s="87"/>
      <c r="D24" s="147"/>
      <c r="E24" s="84"/>
      <c r="F24" s="85">
        <f>MIN($D$19,$D24,$D$19-$F$68-SUM($F$23:F23))</f>
        <v>0</v>
      </c>
      <c r="H24" s="88" t="e">
        <f t="shared" ref="H24:H27" si="0">+D24/$C$12</f>
        <v>#DIV/0!</v>
      </c>
      <c r="I24" s="88" t="e">
        <f t="shared" ref="I24:I28" si="1">+F24/$C$12</f>
        <v>#DIV/0!</v>
      </c>
    </row>
    <row r="25" spans="2:11" ht="15" customHeight="1" x14ac:dyDescent="0.3">
      <c r="B25" s="142" t="s">
        <v>40</v>
      </c>
      <c r="C25" s="87"/>
      <c r="D25" s="147"/>
      <c r="E25" s="84"/>
      <c r="F25" s="85">
        <f>MIN($D$19,$D25,$D$19-$F$68-SUM($F$23:F24))</f>
        <v>0</v>
      </c>
      <c r="H25" s="88" t="e">
        <f t="shared" si="0"/>
        <v>#DIV/0!</v>
      </c>
      <c r="I25" s="88" t="e">
        <f t="shared" si="1"/>
        <v>#DIV/0!</v>
      </c>
    </row>
    <row r="26" spans="2:11" ht="15" customHeight="1" x14ac:dyDescent="0.3">
      <c r="B26" s="142" t="s">
        <v>41</v>
      </c>
      <c r="C26" s="87"/>
      <c r="D26" s="147"/>
      <c r="E26" s="84"/>
      <c r="F26" s="85">
        <f>MIN($D$19,$D26,$D$19-$F$68-SUM($F$23:F25))</f>
        <v>0</v>
      </c>
      <c r="H26" s="88" t="e">
        <f t="shared" si="0"/>
        <v>#DIV/0!</v>
      </c>
      <c r="I26" s="88" t="e">
        <f t="shared" si="1"/>
        <v>#DIV/0!</v>
      </c>
    </row>
    <row r="27" spans="2:11" ht="15" customHeight="1" x14ac:dyDescent="0.3">
      <c r="B27" s="142" t="s">
        <v>42</v>
      </c>
      <c r="C27" s="87"/>
      <c r="D27" s="147"/>
      <c r="E27" s="84"/>
      <c r="F27" s="90">
        <f>MIN($D$19,$D27,$D$19-$F$68-SUM($F$23:F26))</f>
        <v>0</v>
      </c>
      <c r="H27" s="91" t="e">
        <f t="shared" si="0"/>
        <v>#DIV/0!</v>
      </c>
      <c r="I27" s="91" t="e">
        <f t="shared" si="1"/>
        <v>#DIV/0!</v>
      </c>
    </row>
    <row r="28" spans="2:11" ht="15" customHeight="1" x14ac:dyDescent="0.3">
      <c r="B28" s="145" t="s">
        <v>43</v>
      </c>
      <c r="D28" s="148">
        <f>SUM(D23:D27)</f>
        <v>0</v>
      </c>
      <c r="E28" s="93"/>
      <c r="F28" s="92">
        <f>SUM(F23:F27)</f>
        <v>0</v>
      </c>
      <c r="G28" s="94"/>
      <c r="H28" s="88" t="e">
        <f>+D28/$C$12</f>
        <v>#DIV/0!</v>
      </c>
      <c r="I28" s="88" t="e">
        <f t="shared" si="1"/>
        <v>#DIV/0!</v>
      </c>
    </row>
    <row r="29" spans="2:11" ht="7.5" customHeight="1" x14ac:dyDescent="0.3">
      <c r="B29" s="95"/>
      <c r="C29" s="96"/>
      <c r="D29" s="149"/>
      <c r="E29" s="93"/>
      <c r="F29" s="97"/>
      <c r="G29" s="94"/>
      <c r="H29" s="98"/>
      <c r="I29" s="98"/>
    </row>
    <row r="30" spans="2:11" x14ac:dyDescent="0.3">
      <c r="B30" s="83" t="s">
        <v>44</v>
      </c>
      <c r="C30" s="99"/>
      <c r="D30" s="146"/>
      <c r="E30" s="84"/>
      <c r="F30" s="85"/>
      <c r="H30" s="88"/>
      <c r="I30" s="88"/>
    </row>
    <row r="31" spans="2:11" x14ac:dyDescent="0.3">
      <c r="B31" s="142" t="s">
        <v>42</v>
      </c>
      <c r="C31" s="87"/>
      <c r="D31" s="147"/>
      <c r="E31" s="84"/>
      <c r="F31" s="85">
        <f>MIN(D19,D31)</f>
        <v>0</v>
      </c>
      <c r="H31" s="88" t="e">
        <f>+D31/$C$12</f>
        <v>#DIV/0!</v>
      </c>
      <c r="I31" s="88" t="e">
        <f>+F31/$C$12</f>
        <v>#DIV/0!</v>
      </c>
    </row>
    <row r="32" spans="2:11" x14ac:dyDescent="0.3">
      <c r="B32" s="142" t="s">
        <v>45</v>
      </c>
      <c r="C32" s="87"/>
      <c r="D32" s="147"/>
      <c r="E32" s="84"/>
      <c r="F32" s="85">
        <f>MIN($D$19,$D32,$D$19-SUM($F$31:F31))</f>
        <v>0</v>
      </c>
      <c r="H32" s="88" t="e">
        <f t="shared" ref="H32:H68" si="2">+D32/$C$12</f>
        <v>#DIV/0!</v>
      </c>
      <c r="I32" s="88" t="e">
        <f t="shared" ref="I32:I68" si="3">+F32/$C$12</f>
        <v>#DIV/0!</v>
      </c>
    </row>
    <row r="33" spans="2:9" x14ac:dyDescent="0.3">
      <c r="B33" s="142" t="s">
        <v>46</v>
      </c>
      <c r="C33" s="87"/>
      <c r="D33" s="147"/>
      <c r="E33" s="84"/>
      <c r="F33" s="85">
        <f>MIN($D$19,$D33,$D$19-SUM($F$31:F32))</f>
        <v>0</v>
      </c>
      <c r="H33" s="88" t="e">
        <f t="shared" si="2"/>
        <v>#DIV/0!</v>
      </c>
      <c r="I33" s="88" t="e">
        <f t="shared" si="3"/>
        <v>#DIV/0!</v>
      </c>
    </row>
    <row r="34" spans="2:9" x14ac:dyDescent="0.3">
      <c r="B34" s="142" t="s">
        <v>47</v>
      </c>
      <c r="C34" s="87"/>
      <c r="D34" s="147"/>
      <c r="E34" s="84"/>
      <c r="F34" s="85">
        <f>MIN($D$19,$D34,$D$19-SUM($F$31:F33))</f>
        <v>0</v>
      </c>
      <c r="H34" s="88" t="e">
        <f t="shared" si="2"/>
        <v>#DIV/0!</v>
      </c>
      <c r="I34" s="88" t="e">
        <f t="shared" si="3"/>
        <v>#DIV/0!</v>
      </c>
    </row>
    <row r="35" spans="2:9" x14ac:dyDescent="0.3">
      <c r="B35" s="142" t="s">
        <v>48</v>
      </c>
      <c r="C35" s="87"/>
      <c r="D35" s="147"/>
      <c r="E35" s="84"/>
      <c r="F35" s="85">
        <f>MIN($D$19,$D35,$D$19-SUM($F$31:F34))</f>
        <v>0</v>
      </c>
      <c r="H35" s="88" t="e">
        <f t="shared" si="2"/>
        <v>#DIV/0!</v>
      </c>
      <c r="I35" s="88" t="e">
        <f t="shared" si="3"/>
        <v>#DIV/0!</v>
      </c>
    </row>
    <row r="36" spans="2:9" x14ac:dyDescent="0.3">
      <c r="B36" s="142" t="s">
        <v>49</v>
      </c>
      <c r="C36" s="87"/>
      <c r="D36" s="147"/>
      <c r="E36" s="84"/>
      <c r="F36" s="85">
        <f>MIN($D$19,$D36,$D$19-SUM($F$31:F35))</f>
        <v>0</v>
      </c>
      <c r="H36" s="88" t="e">
        <f t="shared" si="2"/>
        <v>#DIV/0!</v>
      </c>
      <c r="I36" s="88" t="e">
        <f t="shared" si="3"/>
        <v>#DIV/0!</v>
      </c>
    </row>
    <row r="37" spans="2:9" x14ac:dyDescent="0.3">
      <c r="B37" s="100" t="s">
        <v>50</v>
      </c>
      <c r="C37" s="87"/>
      <c r="D37" s="147"/>
      <c r="E37" s="84"/>
      <c r="F37" s="85">
        <f>MIN($D$19,$D37,$D$19-SUM($F$31:F36))</f>
        <v>0</v>
      </c>
      <c r="H37" s="88" t="e">
        <f t="shared" si="2"/>
        <v>#DIV/0!</v>
      </c>
      <c r="I37" s="88" t="e">
        <f t="shared" si="3"/>
        <v>#DIV/0!</v>
      </c>
    </row>
    <row r="38" spans="2:9" x14ac:dyDescent="0.3">
      <c r="B38" s="100" t="s">
        <v>51</v>
      </c>
      <c r="C38" s="87"/>
      <c r="D38" s="147"/>
      <c r="E38" s="84"/>
      <c r="F38" s="85">
        <f>MIN($D$19,$D38,$D$19-SUM($F$31:F37))</f>
        <v>0</v>
      </c>
      <c r="H38" s="88" t="e">
        <f t="shared" si="2"/>
        <v>#DIV/0!</v>
      </c>
      <c r="I38" s="88" t="e">
        <f t="shared" si="3"/>
        <v>#DIV/0!</v>
      </c>
    </row>
    <row r="39" spans="2:9" x14ac:dyDescent="0.3">
      <c r="B39" s="100" t="s">
        <v>52</v>
      </c>
      <c r="C39" s="87"/>
      <c r="D39" s="147"/>
      <c r="E39" s="84"/>
      <c r="F39" s="85">
        <f>MIN($D$19,$D39,$D$19-SUM($F$31:F38))</f>
        <v>0</v>
      </c>
      <c r="H39" s="88" t="e">
        <f t="shared" si="2"/>
        <v>#DIV/0!</v>
      </c>
      <c r="I39" s="88" t="e">
        <f t="shared" si="3"/>
        <v>#DIV/0!</v>
      </c>
    </row>
    <row r="40" spans="2:9" x14ac:dyDescent="0.3">
      <c r="B40" s="100" t="s">
        <v>53</v>
      </c>
      <c r="C40" s="87"/>
      <c r="D40" s="147"/>
      <c r="E40" s="84"/>
      <c r="F40" s="85">
        <f>MIN($D$19,$D40,$D$19-SUM($F$31:F39))</f>
        <v>0</v>
      </c>
      <c r="H40" s="88" t="e">
        <f t="shared" si="2"/>
        <v>#DIV/0!</v>
      </c>
      <c r="I40" s="88" t="e">
        <f t="shared" si="3"/>
        <v>#DIV/0!</v>
      </c>
    </row>
    <row r="41" spans="2:9" x14ac:dyDescent="0.3">
      <c r="B41" s="100" t="s">
        <v>54</v>
      </c>
      <c r="C41" s="87"/>
      <c r="D41" s="147"/>
      <c r="E41" s="84"/>
      <c r="F41" s="85">
        <f>MIN($D$19,$D41,$D$19-SUM($F$31:F40))</f>
        <v>0</v>
      </c>
      <c r="H41" s="88" t="e">
        <f t="shared" si="2"/>
        <v>#DIV/0!</v>
      </c>
      <c r="I41" s="88" t="e">
        <f t="shared" si="3"/>
        <v>#DIV/0!</v>
      </c>
    </row>
    <row r="42" spans="2:9" x14ac:dyDescent="0.3">
      <c r="B42" s="100" t="s">
        <v>55</v>
      </c>
      <c r="C42" s="87"/>
      <c r="D42" s="147"/>
      <c r="E42" s="84"/>
      <c r="F42" s="85">
        <f>MIN($D$19,$D42,$D$19-SUM($F$31:F41))</f>
        <v>0</v>
      </c>
      <c r="H42" s="88" t="e">
        <f t="shared" si="2"/>
        <v>#DIV/0!</v>
      </c>
      <c r="I42" s="88" t="e">
        <f t="shared" si="3"/>
        <v>#DIV/0!</v>
      </c>
    </row>
    <row r="43" spans="2:9" x14ac:dyDescent="0.3">
      <c r="B43" s="100" t="s">
        <v>56</v>
      </c>
      <c r="C43" s="87"/>
      <c r="D43" s="147"/>
      <c r="E43" s="84"/>
      <c r="F43" s="85">
        <f>MIN($D$19,$D43,$D$19-SUM($F$31:F42))</f>
        <v>0</v>
      </c>
      <c r="H43" s="88" t="e">
        <f t="shared" si="2"/>
        <v>#DIV/0!</v>
      </c>
      <c r="I43" s="88" t="e">
        <f t="shared" si="3"/>
        <v>#DIV/0!</v>
      </c>
    </row>
    <row r="44" spans="2:9" x14ac:dyDescent="0.3">
      <c r="B44" s="100" t="s">
        <v>57</v>
      </c>
      <c r="C44" s="87"/>
      <c r="D44" s="147"/>
      <c r="E44" s="84"/>
      <c r="F44" s="85">
        <f>MIN($D$19,$D44,$D$19-SUM($F$31:F43))</f>
        <v>0</v>
      </c>
      <c r="H44" s="88" t="e">
        <f t="shared" si="2"/>
        <v>#DIV/0!</v>
      </c>
      <c r="I44" s="88" t="e">
        <f t="shared" si="3"/>
        <v>#DIV/0!</v>
      </c>
    </row>
    <row r="45" spans="2:9" x14ac:dyDescent="0.3">
      <c r="B45" s="100" t="s">
        <v>58</v>
      </c>
      <c r="C45" s="87"/>
      <c r="D45" s="147"/>
      <c r="E45" s="84"/>
      <c r="F45" s="85">
        <f>MIN($D$19,$D45,$D$19-SUM($F$31:F44))</f>
        <v>0</v>
      </c>
      <c r="H45" s="88" t="e">
        <f t="shared" si="2"/>
        <v>#DIV/0!</v>
      </c>
      <c r="I45" s="88" t="e">
        <f t="shared" si="3"/>
        <v>#DIV/0!</v>
      </c>
    </row>
    <row r="46" spans="2:9" x14ac:dyDescent="0.3">
      <c r="B46" s="100" t="s">
        <v>59</v>
      </c>
      <c r="C46" s="87"/>
      <c r="D46" s="150"/>
      <c r="E46" s="84"/>
      <c r="F46" s="85">
        <f>MIN($D$19,$D46,$D$19-SUM($F$31:F45))</f>
        <v>0</v>
      </c>
      <c r="H46" s="88" t="e">
        <f t="shared" si="2"/>
        <v>#DIV/0!</v>
      </c>
      <c r="I46" s="88" t="e">
        <f t="shared" si="3"/>
        <v>#DIV/0!</v>
      </c>
    </row>
    <row r="47" spans="2:9" x14ac:dyDescent="0.3">
      <c r="B47" s="100" t="s">
        <v>60</v>
      </c>
      <c r="C47" s="87"/>
      <c r="D47" s="150"/>
      <c r="E47" s="84"/>
      <c r="F47" s="85">
        <f>MIN($D$19,$D47,$D$19-SUM($F$31:F46))</f>
        <v>0</v>
      </c>
      <c r="H47" s="88" t="e">
        <f t="shared" si="2"/>
        <v>#DIV/0!</v>
      </c>
      <c r="I47" s="88" t="e">
        <f t="shared" si="3"/>
        <v>#DIV/0!</v>
      </c>
    </row>
    <row r="48" spans="2:9" x14ac:dyDescent="0.3">
      <c r="B48" s="100" t="s">
        <v>61</v>
      </c>
      <c r="C48" s="87"/>
      <c r="D48" s="150"/>
      <c r="E48" s="84"/>
      <c r="F48" s="85">
        <f>MIN($D$19,$D48,$D$19-SUM($F$31:F47))</f>
        <v>0</v>
      </c>
      <c r="H48" s="88" t="e">
        <f t="shared" si="2"/>
        <v>#DIV/0!</v>
      </c>
      <c r="I48" s="88" t="e">
        <f t="shared" si="3"/>
        <v>#DIV/0!</v>
      </c>
    </row>
    <row r="49" spans="2:9" x14ac:dyDescent="0.3">
      <c r="B49" s="100" t="s">
        <v>62</v>
      </c>
      <c r="C49" s="87"/>
      <c r="D49" s="150"/>
      <c r="E49" s="84"/>
      <c r="F49" s="85">
        <f>MIN($D$19,$D49,$D$19-SUM($F$31:F48))</f>
        <v>0</v>
      </c>
      <c r="H49" s="88" t="e">
        <f t="shared" si="2"/>
        <v>#DIV/0!</v>
      </c>
      <c r="I49" s="88" t="e">
        <f t="shared" si="3"/>
        <v>#DIV/0!</v>
      </c>
    </row>
    <row r="50" spans="2:9" x14ac:dyDescent="0.3">
      <c r="B50" s="100" t="s">
        <v>63</v>
      </c>
      <c r="C50" s="87"/>
      <c r="D50" s="150"/>
      <c r="E50" s="84"/>
      <c r="F50" s="85">
        <f>MIN($D$19,$D50,$D$19-SUM($F$31:F49))</f>
        <v>0</v>
      </c>
      <c r="H50" s="88" t="e">
        <f t="shared" si="2"/>
        <v>#DIV/0!</v>
      </c>
      <c r="I50" s="88" t="e">
        <f t="shared" si="3"/>
        <v>#DIV/0!</v>
      </c>
    </row>
    <row r="51" spans="2:9" x14ac:dyDescent="0.3">
      <c r="B51" s="100" t="s">
        <v>64</v>
      </c>
      <c r="C51" s="87"/>
      <c r="D51" s="150"/>
      <c r="E51" s="84"/>
      <c r="F51" s="85">
        <f>MIN($D$19,$D51,$D$19-SUM($F$31:F50))</f>
        <v>0</v>
      </c>
      <c r="H51" s="88" t="e">
        <f t="shared" si="2"/>
        <v>#DIV/0!</v>
      </c>
      <c r="I51" s="88" t="e">
        <f t="shared" si="3"/>
        <v>#DIV/0!</v>
      </c>
    </row>
    <row r="52" spans="2:9" x14ac:dyDescent="0.3">
      <c r="B52" s="100" t="s">
        <v>65</v>
      </c>
      <c r="C52" s="87"/>
      <c r="D52" s="150"/>
      <c r="E52" s="84"/>
      <c r="F52" s="85">
        <f>MIN($D$19,$D52,$D$19-SUM($F$31:F51))</f>
        <v>0</v>
      </c>
      <c r="H52" s="88" t="e">
        <f t="shared" si="2"/>
        <v>#DIV/0!</v>
      </c>
      <c r="I52" s="88" t="e">
        <f t="shared" si="3"/>
        <v>#DIV/0!</v>
      </c>
    </row>
    <row r="53" spans="2:9" x14ac:dyDescent="0.3">
      <c r="B53" s="100" t="s">
        <v>66</v>
      </c>
      <c r="C53" s="87"/>
      <c r="D53" s="150"/>
      <c r="E53" s="84"/>
      <c r="F53" s="85">
        <f>MIN($D$19,$D53,$D$19-SUM($F$31:F52))</f>
        <v>0</v>
      </c>
      <c r="H53" s="88" t="e">
        <f t="shared" si="2"/>
        <v>#DIV/0!</v>
      </c>
      <c r="I53" s="88" t="e">
        <f t="shared" si="3"/>
        <v>#DIV/0!</v>
      </c>
    </row>
    <row r="54" spans="2:9" x14ac:dyDescent="0.3">
      <c r="B54" s="100" t="s">
        <v>67</v>
      </c>
      <c r="C54" s="87"/>
      <c r="D54" s="150"/>
      <c r="E54" s="84"/>
      <c r="F54" s="85">
        <f>MIN($D$19,$D54,$D$19-SUM($F$31:F53))</f>
        <v>0</v>
      </c>
      <c r="H54" s="88" t="e">
        <f t="shared" si="2"/>
        <v>#DIV/0!</v>
      </c>
      <c r="I54" s="88" t="e">
        <f t="shared" si="3"/>
        <v>#DIV/0!</v>
      </c>
    </row>
    <row r="55" spans="2:9" x14ac:dyDescent="0.3">
      <c r="B55" s="100" t="s">
        <v>68</v>
      </c>
      <c r="C55" s="87"/>
      <c r="D55" s="150"/>
      <c r="E55" s="84"/>
      <c r="F55" s="85">
        <f>MIN($D$19,$D55,$D$19-SUM($F$31:F54))</f>
        <v>0</v>
      </c>
      <c r="H55" s="88" t="e">
        <f t="shared" si="2"/>
        <v>#DIV/0!</v>
      </c>
      <c r="I55" s="88" t="e">
        <f t="shared" si="3"/>
        <v>#DIV/0!</v>
      </c>
    </row>
    <row r="56" spans="2:9" x14ac:dyDescent="0.3">
      <c r="B56" s="100" t="s">
        <v>69</v>
      </c>
      <c r="C56" s="87"/>
      <c r="D56" s="150"/>
      <c r="E56" s="84"/>
      <c r="F56" s="85">
        <f>MIN($D$19,$D56,$D$19-SUM($F$31:F55))</f>
        <v>0</v>
      </c>
      <c r="H56" s="88" t="e">
        <f t="shared" si="2"/>
        <v>#DIV/0!</v>
      </c>
      <c r="I56" s="88" t="e">
        <f t="shared" si="3"/>
        <v>#DIV/0!</v>
      </c>
    </row>
    <row r="57" spans="2:9" x14ac:dyDescent="0.3">
      <c r="B57" s="100" t="s">
        <v>70</v>
      </c>
      <c r="C57" s="87"/>
      <c r="D57" s="150"/>
      <c r="E57" s="84"/>
      <c r="F57" s="85">
        <f>MIN($D$19,$D57,$D$19-SUM($F$31:F56))</f>
        <v>0</v>
      </c>
      <c r="H57" s="88" t="e">
        <f t="shared" si="2"/>
        <v>#DIV/0!</v>
      </c>
      <c r="I57" s="88" t="e">
        <f t="shared" si="3"/>
        <v>#DIV/0!</v>
      </c>
    </row>
    <row r="58" spans="2:9" x14ac:dyDescent="0.3">
      <c r="B58" s="100" t="s">
        <v>71</v>
      </c>
      <c r="C58" s="87"/>
      <c r="D58" s="150"/>
      <c r="E58" s="84"/>
      <c r="F58" s="85">
        <f>MIN($D$19,$D58,$D$19-SUM($F$31:F57))</f>
        <v>0</v>
      </c>
      <c r="H58" s="88" t="e">
        <f t="shared" si="2"/>
        <v>#DIV/0!</v>
      </c>
      <c r="I58" s="88" t="e">
        <f t="shared" si="3"/>
        <v>#DIV/0!</v>
      </c>
    </row>
    <row r="59" spans="2:9" x14ac:dyDescent="0.3">
      <c r="B59" s="101" t="s">
        <v>72</v>
      </c>
      <c r="C59" s="87"/>
      <c r="D59" s="150"/>
      <c r="E59" s="84"/>
      <c r="F59" s="85">
        <f>MIN($D$19,$D59,$D$19-SUM($F$31:F58))</f>
        <v>0</v>
      </c>
      <c r="H59" s="88" t="e">
        <f t="shared" si="2"/>
        <v>#DIV/0!</v>
      </c>
      <c r="I59" s="88" t="e">
        <f t="shared" si="3"/>
        <v>#DIV/0!</v>
      </c>
    </row>
    <row r="60" spans="2:9" x14ac:dyDescent="0.3">
      <c r="B60" s="100" t="s">
        <v>73</v>
      </c>
      <c r="C60" s="87"/>
      <c r="D60" s="150"/>
      <c r="E60" s="84"/>
      <c r="F60" s="85">
        <f>MIN($D$19,$D60,$D$19-SUM($F$31:F59))</f>
        <v>0</v>
      </c>
      <c r="H60" s="88" t="e">
        <f t="shared" si="2"/>
        <v>#DIV/0!</v>
      </c>
      <c r="I60" s="88" t="e">
        <f t="shared" si="3"/>
        <v>#DIV/0!</v>
      </c>
    </row>
    <row r="61" spans="2:9" x14ac:dyDescent="0.3">
      <c r="B61" s="102" t="s">
        <v>74</v>
      </c>
      <c r="C61" s="87"/>
      <c r="D61" s="150"/>
      <c r="E61" s="84"/>
      <c r="F61" s="85">
        <f>MIN($D$19,$D61,$D$19-SUM($F$31:F60))</f>
        <v>0</v>
      </c>
      <c r="H61" s="88" t="e">
        <f t="shared" si="2"/>
        <v>#DIV/0!</v>
      </c>
      <c r="I61" s="88" t="e">
        <f t="shared" si="3"/>
        <v>#DIV/0!</v>
      </c>
    </row>
    <row r="62" spans="2:9" x14ac:dyDescent="0.3">
      <c r="B62" s="142" t="s">
        <v>75</v>
      </c>
      <c r="C62" s="87"/>
      <c r="D62" s="150"/>
      <c r="E62" s="84"/>
      <c r="F62" s="85">
        <f>MIN($D$19,$D62,$D$19-SUM($F$31:F61))</f>
        <v>0</v>
      </c>
      <c r="H62" s="88" t="e">
        <f t="shared" si="2"/>
        <v>#DIV/0!</v>
      </c>
      <c r="I62" s="88" t="e">
        <f t="shared" si="3"/>
        <v>#DIV/0!</v>
      </c>
    </row>
    <row r="63" spans="2:9" x14ac:dyDescent="0.3">
      <c r="B63" s="100" t="s">
        <v>76</v>
      </c>
      <c r="C63" s="87"/>
      <c r="D63" s="150"/>
      <c r="E63" s="84"/>
      <c r="F63" s="85">
        <f>MIN($D$19,$D63,$D$19-SUM($F$31:F62))</f>
        <v>0</v>
      </c>
      <c r="H63" s="88" t="e">
        <f t="shared" si="2"/>
        <v>#DIV/0!</v>
      </c>
      <c r="I63" s="88" t="e">
        <f t="shared" si="3"/>
        <v>#DIV/0!</v>
      </c>
    </row>
    <row r="64" spans="2:9" x14ac:dyDescent="0.3">
      <c r="B64" s="142" t="s">
        <v>77</v>
      </c>
      <c r="C64" s="87"/>
      <c r="D64" s="150"/>
      <c r="E64" s="84"/>
      <c r="F64" s="85">
        <f>MIN($D$19,$D64,$D$19-SUM($F$31:F63))</f>
        <v>0</v>
      </c>
      <c r="H64" s="88" t="e">
        <f t="shared" si="2"/>
        <v>#DIV/0!</v>
      </c>
      <c r="I64" s="88" t="e">
        <f t="shared" si="3"/>
        <v>#DIV/0!</v>
      </c>
    </row>
    <row r="65" spans="1:9" x14ac:dyDescent="0.3">
      <c r="B65" s="142" t="s">
        <v>78</v>
      </c>
      <c r="C65" s="87"/>
      <c r="D65" s="150"/>
      <c r="E65" s="84"/>
      <c r="F65" s="85">
        <f>MIN($D$19,$D65,$D$19-SUM($F$31:F64))</f>
        <v>0</v>
      </c>
      <c r="H65" s="88" t="e">
        <f t="shared" si="2"/>
        <v>#DIV/0!</v>
      </c>
      <c r="I65" s="88" t="e">
        <f t="shared" si="3"/>
        <v>#DIV/0!</v>
      </c>
    </row>
    <row r="66" spans="1:9" x14ac:dyDescent="0.3">
      <c r="B66" s="142" t="s">
        <v>79</v>
      </c>
      <c r="C66" s="87"/>
      <c r="D66" s="147"/>
      <c r="E66" s="84"/>
      <c r="F66" s="85">
        <f>MIN($D$19,$D66,$D$19-SUM($F$31:F65))</f>
        <v>0</v>
      </c>
      <c r="H66" s="88" t="e">
        <f t="shared" si="2"/>
        <v>#DIV/0!</v>
      </c>
      <c r="I66" s="88" t="e">
        <f t="shared" si="3"/>
        <v>#DIV/0!</v>
      </c>
    </row>
    <row r="67" spans="1:9" x14ac:dyDescent="0.3">
      <c r="B67" s="142" t="s">
        <v>79</v>
      </c>
      <c r="C67" s="87"/>
      <c r="D67" s="150"/>
      <c r="E67" s="84"/>
      <c r="F67" s="90">
        <f>MIN($D$19,$D67,$D$19-SUM($F$31:F66))</f>
        <v>0</v>
      </c>
      <c r="H67" s="91" t="e">
        <f t="shared" si="2"/>
        <v>#DIV/0!</v>
      </c>
      <c r="I67" s="91" t="e">
        <f t="shared" si="3"/>
        <v>#DIV/0!</v>
      </c>
    </row>
    <row r="68" spans="1:9" s="103" customFormat="1" x14ac:dyDescent="0.3">
      <c r="B68" s="145" t="s">
        <v>80</v>
      </c>
      <c r="C68" s="48"/>
      <c r="D68" s="151">
        <f>SUM(D30:D67)</f>
        <v>0</v>
      </c>
      <c r="E68" s="105"/>
      <c r="F68" s="104">
        <f>SUM(F30:F67)</f>
        <v>0</v>
      </c>
      <c r="G68" s="106"/>
      <c r="H68" s="88" t="e">
        <f t="shared" si="2"/>
        <v>#DIV/0!</v>
      </c>
      <c r="I68" s="88" t="e">
        <f t="shared" si="3"/>
        <v>#DIV/0!</v>
      </c>
    </row>
    <row r="69" spans="1:9" s="103" customFormat="1" ht="5.25" customHeight="1" x14ac:dyDescent="0.3">
      <c r="A69" s="46"/>
      <c r="B69" s="107"/>
      <c r="C69" s="96"/>
      <c r="D69" s="152"/>
      <c r="E69" s="84"/>
      <c r="F69" s="108"/>
      <c r="G69" s="50"/>
      <c r="H69" s="98"/>
      <c r="I69" s="98"/>
    </row>
    <row r="70" spans="1:9" s="103" customFormat="1" ht="15.6" x14ac:dyDescent="0.3">
      <c r="A70" s="46"/>
      <c r="B70" s="83" t="s">
        <v>81</v>
      </c>
      <c r="C70" s="48"/>
      <c r="D70" s="146"/>
      <c r="E70" s="109"/>
      <c r="F70" s="110"/>
      <c r="G70" s="111"/>
      <c r="H70" s="88"/>
      <c r="I70" s="88"/>
    </row>
    <row r="71" spans="1:9" ht="15" customHeight="1" x14ac:dyDescent="0.3">
      <c r="B71" s="142" t="s">
        <v>82</v>
      </c>
      <c r="C71" s="87"/>
      <c r="D71" s="150"/>
      <c r="E71" s="84"/>
      <c r="F71" s="85">
        <f>MIN($D$19,$D71,$D$19-$F$68-$F$28)</f>
        <v>0</v>
      </c>
      <c r="H71" s="88" t="e">
        <f>+D71/$C$12</f>
        <v>#DIV/0!</v>
      </c>
      <c r="I71" s="88" t="e">
        <f>+F71/$C$12</f>
        <v>#DIV/0!</v>
      </c>
    </row>
    <row r="72" spans="1:9" x14ac:dyDescent="0.3">
      <c r="B72" s="142" t="s">
        <v>83</v>
      </c>
      <c r="C72" s="87"/>
      <c r="D72" s="150"/>
      <c r="E72" s="84"/>
      <c r="F72" s="85">
        <f>MIN($D$19,$D72,$D$19-$F$68-$F$28-SUM($F$71:F71))</f>
        <v>0</v>
      </c>
      <c r="H72" s="88" t="e">
        <f t="shared" ref="H72:H87" si="4">+D72/$C$12</f>
        <v>#DIV/0!</v>
      </c>
      <c r="I72" s="88" t="e">
        <f t="shared" ref="I72:I87" si="5">+F72/$C$12</f>
        <v>#DIV/0!</v>
      </c>
    </row>
    <row r="73" spans="1:9" x14ac:dyDescent="0.3">
      <c r="B73" s="142" t="s">
        <v>84</v>
      </c>
      <c r="C73" s="87"/>
      <c r="D73" s="150"/>
      <c r="E73" s="84"/>
      <c r="F73" s="85">
        <f>MIN($D$19,$D73,$D$19-$F$68-$F$28-SUM($F$71:F72))</f>
        <v>0</v>
      </c>
      <c r="H73" s="88" t="e">
        <f t="shared" si="4"/>
        <v>#DIV/0!</v>
      </c>
      <c r="I73" s="88" t="e">
        <f t="shared" si="5"/>
        <v>#DIV/0!</v>
      </c>
    </row>
    <row r="74" spans="1:9" x14ac:dyDescent="0.3">
      <c r="B74" s="142" t="s">
        <v>85</v>
      </c>
      <c r="C74" s="87"/>
      <c r="D74" s="150"/>
      <c r="E74" s="84"/>
      <c r="F74" s="85">
        <f>MIN($D$19,$D74,$D$19-$F$68-$F$28-SUM($F$71:F73))</f>
        <v>0</v>
      </c>
      <c r="H74" s="88" t="e">
        <f t="shared" si="4"/>
        <v>#DIV/0!</v>
      </c>
      <c r="I74" s="88" t="e">
        <f t="shared" si="5"/>
        <v>#DIV/0!</v>
      </c>
    </row>
    <row r="75" spans="1:9" x14ac:dyDescent="0.3">
      <c r="B75" s="142" t="s">
        <v>86</v>
      </c>
      <c r="C75" s="87"/>
      <c r="D75" s="150"/>
      <c r="E75" s="84"/>
      <c r="F75" s="85">
        <f>MIN($D$19,$D75,$D$19-$F$68-$F$28-SUM($F$71:F72))</f>
        <v>0</v>
      </c>
      <c r="H75" s="88" t="e">
        <f t="shared" si="4"/>
        <v>#DIV/0!</v>
      </c>
      <c r="I75" s="88" t="e">
        <f t="shared" si="5"/>
        <v>#DIV/0!</v>
      </c>
    </row>
    <row r="76" spans="1:9" x14ac:dyDescent="0.3">
      <c r="B76" s="142" t="s">
        <v>87</v>
      </c>
      <c r="C76" s="87"/>
      <c r="D76" s="150"/>
      <c r="E76" s="84"/>
      <c r="F76" s="85">
        <f>MIN($D$19,$D76,$D$19-$F$68-$F$28-SUM($F$71:F75))</f>
        <v>0</v>
      </c>
      <c r="H76" s="88" t="e">
        <f t="shared" si="4"/>
        <v>#DIV/0!</v>
      </c>
      <c r="I76" s="88" t="e">
        <f t="shared" si="5"/>
        <v>#DIV/0!</v>
      </c>
    </row>
    <row r="77" spans="1:9" x14ac:dyDescent="0.3">
      <c r="B77" s="142" t="s">
        <v>88</v>
      </c>
      <c r="C77" s="87"/>
      <c r="D77" s="150"/>
      <c r="E77" s="84"/>
      <c r="F77" s="85">
        <f>MIN($D$19,$D77,$D$19-$F$68-$F$28-SUM($F$71:F76))</f>
        <v>0</v>
      </c>
      <c r="H77" s="88" t="e">
        <f t="shared" si="4"/>
        <v>#DIV/0!</v>
      </c>
      <c r="I77" s="88" t="e">
        <f t="shared" si="5"/>
        <v>#DIV/0!</v>
      </c>
    </row>
    <row r="78" spans="1:9" x14ac:dyDescent="0.3">
      <c r="B78" s="142" t="s">
        <v>89</v>
      </c>
      <c r="C78" s="87"/>
      <c r="D78" s="150"/>
      <c r="E78" s="84"/>
      <c r="F78" s="85">
        <f>MIN($D$19,$D78,$D$19-$F$68-$F$28-SUM($F$71:F77))</f>
        <v>0</v>
      </c>
      <c r="H78" s="88" t="e">
        <f t="shared" si="4"/>
        <v>#DIV/0!</v>
      </c>
      <c r="I78" s="88" t="e">
        <f t="shared" si="5"/>
        <v>#DIV/0!</v>
      </c>
    </row>
    <row r="79" spans="1:9" x14ac:dyDescent="0.3">
      <c r="B79" s="142" t="s">
        <v>90</v>
      </c>
      <c r="C79" s="87"/>
      <c r="D79" s="150"/>
      <c r="E79" s="84"/>
      <c r="F79" s="85">
        <f>MIN($D$19,$D79,$D$19-$F$68-$F$28-SUM($F$71:F78))</f>
        <v>0</v>
      </c>
      <c r="H79" s="88" t="e">
        <f t="shared" si="4"/>
        <v>#DIV/0!</v>
      </c>
      <c r="I79" s="88" t="e">
        <f t="shared" si="5"/>
        <v>#DIV/0!</v>
      </c>
    </row>
    <row r="80" spans="1:9" x14ac:dyDescent="0.3">
      <c r="B80" s="142" t="s">
        <v>91</v>
      </c>
      <c r="C80" s="87"/>
      <c r="D80" s="150"/>
      <c r="E80" s="84"/>
      <c r="F80" s="85">
        <f>MIN($D$19,$D80,$D$19-$F$68-$F$28-SUM($F$71:F79))</f>
        <v>0</v>
      </c>
      <c r="H80" s="88" t="e">
        <f t="shared" si="4"/>
        <v>#DIV/0!</v>
      </c>
      <c r="I80" s="88" t="e">
        <f t="shared" si="5"/>
        <v>#DIV/0!</v>
      </c>
    </row>
    <row r="81" spans="1:22" x14ac:dyDescent="0.3">
      <c r="B81" s="142" t="s">
        <v>92</v>
      </c>
      <c r="C81" s="87"/>
      <c r="D81" s="150"/>
      <c r="E81" s="84"/>
      <c r="F81" s="85">
        <f>MIN($D$19,$D81,$D$19-$F$68-$F$28-SUM($F$71:F80))</f>
        <v>0</v>
      </c>
      <c r="H81" s="88" t="e">
        <f t="shared" si="4"/>
        <v>#DIV/0!</v>
      </c>
      <c r="I81" s="88" t="e">
        <f t="shared" si="5"/>
        <v>#DIV/0!</v>
      </c>
    </row>
    <row r="82" spans="1:22" x14ac:dyDescent="0.3">
      <c r="B82" s="142" t="s">
        <v>93</v>
      </c>
      <c r="C82" s="87"/>
      <c r="D82" s="150"/>
      <c r="E82" s="84"/>
      <c r="F82" s="85">
        <f>MIN($D$19,$D82,$D$19-$F$68-$F$28-SUM($F$71:F81))</f>
        <v>0</v>
      </c>
      <c r="H82" s="88" t="e">
        <f t="shared" si="4"/>
        <v>#DIV/0!</v>
      </c>
      <c r="I82" s="88" t="e">
        <f t="shared" si="5"/>
        <v>#DIV/0!</v>
      </c>
    </row>
    <row r="83" spans="1:22" x14ac:dyDescent="0.3">
      <c r="B83" s="142" t="s">
        <v>94</v>
      </c>
      <c r="C83" s="87"/>
      <c r="D83" s="150"/>
      <c r="E83" s="84"/>
      <c r="F83" s="85">
        <f>MIN($D$19,$D83,$D$19-$F$68-$F$28-SUM($F$71:F82))</f>
        <v>0</v>
      </c>
      <c r="H83" s="88" t="e">
        <f t="shared" si="4"/>
        <v>#DIV/0!</v>
      </c>
      <c r="I83" s="88" t="e">
        <f t="shared" si="5"/>
        <v>#DIV/0!</v>
      </c>
    </row>
    <row r="84" spans="1:22" x14ac:dyDescent="0.3">
      <c r="B84" s="100" t="s">
        <v>95</v>
      </c>
      <c r="C84" s="87"/>
      <c r="D84" s="150"/>
      <c r="E84" s="84"/>
      <c r="F84" s="85">
        <f>MIN($D$19,$D84,$D$19-$F$68-$F$28-SUM($F$71:F83))</f>
        <v>0</v>
      </c>
      <c r="H84" s="88" t="e">
        <f t="shared" si="4"/>
        <v>#DIV/0!</v>
      </c>
      <c r="I84" s="88" t="e">
        <f t="shared" si="5"/>
        <v>#DIV/0!</v>
      </c>
    </row>
    <row r="85" spans="1:22" x14ac:dyDescent="0.3">
      <c r="B85" s="142" t="s">
        <v>96</v>
      </c>
      <c r="C85" s="87"/>
      <c r="D85" s="150"/>
      <c r="E85" s="84"/>
      <c r="F85" s="85">
        <f>MIN($D$19,$D85,$D$19-$F$68-$F$28-SUM($F$71:F84))</f>
        <v>0</v>
      </c>
      <c r="H85" s="88" t="e">
        <f t="shared" si="4"/>
        <v>#DIV/0!</v>
      </c>
      <c r="I85" s="88" t="e">
        <f t="shared" si="5"/>
        <v>#DIV/0!</v>
      </c>
    </row>
    <row r="86" spans="1:22" x14ac:dyDescent="0.3">
      <c r="B86" s="142" t="s">
        <v>97</v>
      </c>
      <c r="C86" s="87"/>
      <c r="D86" s="150"/>
      <c r="E86" s="84"/>
      <c r="F86" s="85">
        <f>MIN($D$19,$D86,$D$19-$F$68-$F$28-SUM($F$71:F85))</f>
        <v>0</v>
      </c>
      <c r="H86" s="88" t="e">
        <f t="shared" si="4"/>
        <v>#DIV/0!</v>
      </c>
      <c r="I86" s="88" t="e">
        <f t="shared" si="5"/>
        <v>#DIV/0!</v>
      </c>
    </row>
    <row r="87" spans="1:22" x14ac:dyDescent="0.3">
      <c r="B87" s="142" t="s">
        <v>79</v>
      </c>
      <c r="C87" s="87"/>
      <c r="D87" s="150"/>
      <c r="E87" s="84"/>
      <c r="F87" s="85">
        <f>MIN($D$19,$D87,$D$19-$F$68-$F$28-SUM($F$71:F86))</f>
        <v>0</v>
      </c>
      <c r="H87" s="88" t="e">
        <f t="shared" si="4"/>
        <v>#DIV/0!</v>
      </c>
      <c r="I87" s="88" t="e">
        <f t="shared" si="5"/>
        <v>#DIV/0!</v>
      </c>
    </row>
    <row r="88" spans="1:22" x14ac:dyDescent="0.3">
      <c r="B88" s="142" t="s">
        <v>98</v>
      </c>
      <c r="C88" s="87"/>
      <c r="D88" s="147"/>
      <c r="E88" s="84"/>
      <c r="F88" s="90">
        <f>MIN($D$19,$D88,$D$19-$F$68-$F$28-SUM($F$71:F87))</f>
        <v>0</v>
      </c>
      <c r="H88" s="91" t="e">
        <f t="shared" ref="H88:H89" si="6">+D88/$C$12</f>
        <v>#DIV/0!</v>
      </c>
      <c r="I88" s="91" t="e">
        <f t="shared" ref="I88:I89" si="7">+F88/$C$12</f>
        <v>#DIV/0!</v>
      </c>
    </row>
    <row r="89" spans="1:22" x14ac:dyDescent="0.3">
      <c r="A89" s="103"/>
      <c r="B89" s="145" t="s">
        <v>99</v>
      </c>
      <c r="D89" s="151">
        <f>SUM(D70:D88)</f>
        <v>0</v>
      </c>
      <c r="E89" s="93"/>
      <c r="F89" s="104">
        <f>SUM(F70:F88)</f>
        <v>0</v>
      </c>
      <c r="G89" s="106"/>
      <c r="H89" s="88" t="e">
        <f t="shared" si="6"/>
        <v>#DIV/0!</v>
      </c>
      <c r="I89" s="88" t="e">
        <f t="shared" si="7"/>
        <v>#DIV/0!</v>
      </c>
    </row>
    <row r="90" spans="1:22" ht="6.75" customHeight="1" x14ac:dyDescent="0.3">
      <c r="A90" s="103"/>
      <c r="B90" s="95"/>
      <c r="C90" s="96"/>
      <c r="D90" s="153"/>
      <c r="E90" s="84"/>
      <c r="F90" s="112"/>
      <c r="G90" s="113"/>
      <c r="H90" s="98"/>
      <c r="I90" s="98"/>
    </row>
    <row r="91" spans="1:22" x14ac:dyDescent="0.3">
      <c r="B91" s="65" t="s">
        <v>100</v>
      </c>
      <c r="D91" s="154">
        <f>SUM(D28,D68,D89)</f>
        <v>0</v>
      </c>
      <c r="E91" s="93"/>
      <c r="F91" s="114">
        <f>SUM(F28,F68,F89)</f>
        <v>0</v>
      </c>
      <c r="G91" s="49"/>
      <c r="H91" s="91" t="e">
        <f t="shared" ref="H91" si="8">+D91/$C$12</f>
        <v>#DIV/0!</v>
      </c>
      <c r="I91" s="91" t="e">
        <f t="shared" ref="I91:I92" si="9">+F91/$C$12</f>
        <v>#DIV/0!</v>
      </c>
      <c r="O91" s="115"/>
    </row>
    <row r="92" spans="1:22" ht="15" customHeight="1" x14ac:dyDescent="0.3">
      <c r="B92" s="65" t="s">
        <v>101</v>
      </c>
      <c r="C92" s="116"/>
      <c r="D92" s="117"/>
      <c r="E92" s="84"/>
      <c r="F92" s="118">
        <f>D92</f>
        <v>0</v>
      </c>
      <c r="G92" s="119"/>
      <c r="H92" s="88" t="e">
        <f>+D92/$C$12</f>
        <v>#DIV/0!</v>
      </c>
      <c r="I92" s="88" t="e">
        <f t="shared" si="9"/>
        <v>#DIV/0!</v>
      </c>
    </row>
    <row r="93" spans="1:22" ht="13.5" customHeight="1" x14ac:dyDescent="0.3">
      <c r="B93" s="120" t="s">
        <v>102</v>
      </c>
      <c r="C93" s="121"/>
      <c r="D93" s="122">
        <f>MIN(20000,0.15*D91)</f>
        <v>0</v>
      </c>
      <c r="F93" s="123"/>
      <c r="G93" s="119"/>
      <c r="H93" s="98"/>
      <c r="I93" s="98"/>
    </row>
    <row r="94" spans="1:22" ht="13.5" customHeight="1" x14ac:dyDescent="0.3">
      <c r="B94" s="230" t="s">
        <v>103</v>
      </c>
      <c r="C94" s="231"/>
      <c r="D94" s="232"/>
      <c r="F94" s="123"/>
      <c r="G94" s="119"/>
      <c r="H94" s="98"/>
      <c r="I94" s="98"/>
    </row>
    <row r="95" spans="1:22" ht="6.75" customHeight="1" x14ac:dyDescent="0.3">
      <c r="B95" s="124"/>
      <c r="C95" s="116"/>
      <c r="D95" s="125"/>
      <c r="E95" s="126"/>
      <c r="F95" s="123"/>
      <c r="G95" s="119"/>
      <c r="H95" s="98"/>
      <c r="I95" s="98"/>
    </row>
    <row r="96" spans="1:22" s="103" customFormat="1" ht="15.75" customHeight="1" thickBot="1" x14ac:dyDescent="0.35">
      <c r="B96" s="127" t="s">
        <v>30</v>
      </c>
      <c r="C96" s="128"/>
      <c r="D96" s="129">
        <f>SUM(D91,D92)</f>
        <v>0</v>
      </c>
      <c r="E96" s="130"/>
      <c r="F96" s="131">
        <f>SUM(F91,F92)</f>
        <v>0</v>
      </c>
      <c r="G96" s="130"/>
      <c r="H96" s="91" t="e">
        <f>+D96/$C$12</f>
        <v>#DIV/0!</v>
      </c>
      <c r="I96" s="91" t="e">
        <f>+F96/$C$12</f>
        <v>#DIV/0!</v>
      </c>
      <c r="O96" s="105"/>
      <c r="P96" s="132"/>
      <c r="Q96" s="132"/>
      <c r="R96" s="132"/>
      <c r="S96" s="132"/>
      <c r="T96" s="132"/>
      <c r="U96" s="132"/>
      <c r="V96" s="132"/>
    </row>
    <row r="97" spans="1:22" s="103" customFormat="1" ht="18" customHeight="1" thickTop="1" thickBot="1" x14ac:dyDescent="0.35">
      <c r="B97" s="133"/>
      <c r="C97" s="128"/>
      <c r="D97" s="134"/>
      <c r="E97" s="130"/>
      <c r="F97" s="130"/>
      <c r="G97" s="130"/>
      <c r="H97" s="51"/>
      <c r="I97" s="51"/>
      <c r="O97" s="132"/>
      <c r="P97" s="132"/>
      <c r="Q97" s="132"/>
      <c r="R97" s="132"/>
      <c r="S97" s="132"/>
      <c r="T97" s="132"/>
      <c r="U97" s="132"/>
      <c r="V97" s="132"/>
    </row>
    <row r="98" spans="1:22" s="103" customFormat="1" ht="18" customHeight="1" thickBot="1" x14ac:dyDescent="0.35">
      <c r="B98" s="155" t="s">
        <v>104</v>
      </c>
      <c r="C98" s="156"/>
      <c r="D98" s="157" t="s">
        <v>105</v>
      </c>
      <c r="E98" s="158"/>
      <c r="F98" s="233" t="s">
        <v>106</v>
      </c>
      <c r="G98" s="234"/>
      <c r="H98" s="234"/>
      <c r="I98" s="235"/>
      <c r="O98" s="132"/>
      <c r="P98" s="132"/>
      <c r="Q98" s="132"/>
      <c r="R98" s="132"/>
      <c r="S98" s="132"/>
      <c r="T98" s="132"/>
      <c r="U98" s="132"/>
      <c r="V98" s="132"/>
    </row>
    <row r="99" spans="1:22" s="103" customFormat="1" ht="26.25" customHeight="1" x14ac:dyDescent="0.3">
      <c r="B99" s="171" t="s">
        <v>107</v>
      </c>
      <c r="C99" s="179"/>
      <c r="D99" s="193">
        <f>D96*0.5</f>
        <v>0</v>
      </c>
      <c r="E99" s="196">
        <v>0</v>
      </c>
      <c r="F99" s="222" t="s">
        <v>108</v>
      </c>
      <c r="G99" s="222"/>
      <c r="H99" s="222"/>
      <c r="I99" s="223"/>
      <c r="O99" s="132"/>
      <c r="P99" s="132"/>
      <c r="Q99" s="132"/>
      <c r="R99" s="132"/>
      <c r="S99" s="132"/>
      <c r="T99" s="132"/>
      <c r="U99" s="132"/>
      <c r="V99" s="132"/>
    </row>
    <row r="100" spans="1:22" s="103" customFormat="1" x14ac:dyDescent="0.3">
      <c r="B100" s="159" t="s">
        <v>109</v>
      </c>
      <c r="C100" s="160"/>
      <c r="D100" s="161"/>
      <c r="E100" s="196"/>
      <c r="F100" s="236"/>
      <c r="G100" s="237"/>
      <c r="H100" s="237"/>
      <c r="I100" s="238"/>
      <c r="O100" s="199"/>
      <c r="P100" s="132"/>
      <c r="Q100" s="132"/>
      <c r="R100" s="132"/>
      <c r="S100" s="132"/>
      <c r="T100" s="132"/>
      <c r="U100" s="132"/>
      <c r="V100" s="132"/>
    </row>
    <row r="101" spans="1:22" ht="15" thickBot="1" x14ac:dyDescent="0.35">
      <c r="A101" s="103"/>
      <c r="B101" s="162" t="s">
        <v>110</v>
      </c>
      <c r="C101" s="160"/>
      <c r="D101" s="163"/>
      <c r="E101" s="196"/>
      <c r="F101" s="236"/>
      <c r="G101" s="237"/>
      <c r="H101" s="237"/>
      <c r="I101" s="238"/>
      <c r="O101" s="199"/>
      <c r="P101" s="132"/>
      <c r="Q101" s="132"/>
      <c r="R101" s="132"/>
      <c r="S101" s="132"/>
      <c r="T101" s="132"/>
      <c r="U101" s="132"/>
      <c r="V101" s="132"/>
    </row>
    <row r="102" spans="1:22" ht="22.2" customHeight="1" thickBot="1" x14ac:dyDescent="0.35">
      <c r="B102" s="165" t="s">
        <v>111</v>
      </c>
      <c r="C102" s="164"/>
      <c r="D102" s="195">
        <f>IF(D100&lt;D101,D100,D101)</f>
        <v>0</v>
      </c>
      <c r="E102" s="196">
        <v>0</v>
      </c>
      <c r="F102" s="222" t="s">
        <v>112</v>
      </c>
      <c r="G102" s="222"/>
      <c r="H102" s="222"/>
      <c r="I102" s="223"/>
      <c r="O102" s="200"/>
    </row>
    <row r="103" spans="1:22" ht="15" thickBot="1" x14ac:dyDescent="0.35">
      <c r="B103" s="198" t="s">
        <v>113</v>
      </c>
      <c r="C103" s="164"/>
      <c r="D103" s="197"/>
      <c r="E103" s="196"/>
      <c r="F103" s="242"/>
      <c r="G103" s="243"/>
      <c r="H103" s="243"/>
      <c r="I103" s="244"/>
      <c r="O103" s="115"/>
    </row>
    <row r="104" spans="1:22" ht="15" thickBot="1" x14ac:dyDescent="0.35">
      <c r="B104" s="165" t="s">
        <v>114</v>
      </c>
      <c r="C104" s="166"/>
      <c r="D104" s="167">
        <f>PV(8/12/100,360,(D103/360))*-1</f>
        <v>0</v>
      </c>
      <c r="E104" s="196">
        <v>0</v>
      </c>
      <c r="F104" s="245"/>
      <c r="G104" s="245"/>
      <c r="H104" s="245"/>
      <c r="I104" s="246"/>
    </row>
    <row r="105" spans="1:22" ht="15" thickBot="1" x14ac:dyDescent="0.35">
      <c r="B105" s="168" t="s">
        <v>115</v>
      </c>
      <c r="C105" s="160"/>
      <c r="D105" s="169">
        <v>0</v>
      </c>
      <c r="E105" s="196"/>
      <c r="F105" s="236"/>
      <c r="G105" s="237"/>
      <c r="H105" s="237"/>
      <c r="I105" s="238"/>
    </row>
    <row r="106" spans="1:22" ht="15" thickBot="1" x14ac:dyDescent="0.35">
      <c r="B106" s="168" t="s">
        <v>116</v>
      </c>
      <c r="C106" s="160"/>
      <c r="D106" s="169">
        <v>0</v>
      </c>
      <c r="E106" s="196"/>
      <c r="F106" s="143"/>
      <c r="G106" s="144"/>
      <c r="H106" s="144"/>
      <c r="I106" s="170"/>
    </row>
    <row r="107" spans="1:22" ht="15" thickBot="1" x14ac:dyDescent="0.35">
      <c r="B107" s="165" t="s">
        <v>117</v>
      </c>
      <c r="C107" s="164"/>
      <c r="D107" s="167">
        <f>SUM(D99,D104,D105,D106)</f>
        <v>0</v>
      </c>
      <c r="E107" s="196"/>
      <c r="F107" s="245"/>
      <c r="G107" s="245"/>
      <c r="H107" s="245"/>
      <c r="I107" s="246"/>
    </row>
    <row r="108" spans="1:22" ht="15" customHeight="1" x14ac:dyDescent="0.3">
      <c r="B108" s="171" t="s">
        <v>118</v>
      </c>
      <c r="C108" s="160"/>
      <c r="D108" s="172">
        <v>0</v>
      </c>
      <c r="E108" s="196"/>
      <c r="F108" s="236"/>
      <c r="G108" s="237"/>
      <c r="H108" s="237"/>
      <c r="I108" s="238"/>
    </row>
    <row r="109" spans="1:22" ht="15" thickBot="1" x14ac:dyDescent="0.35">
      <c r="B109" s="162" t="s">
        <v>119</v>
      </c>
      <c r="C109" s="160"/>
      <c r="D109" s="173">
        <v>0</v>
      </c>
      <c r="E109" s="196"/>
      <c r="F109" s="236"/>
      <c r="G109" s="237"/>
      <c r="H109" s="237"/>
      <c r="I109" s="238"/>
    </row>
    <row r="110" spans="1:22" ht="15" thickBot="1" x14ac:dyDescent="0.35">
      <c r="B110" s="174" t="s">
        <v>120</v>
      </c>
      <c r="C110" s="175"/>
      <c r="D110" s="176">
        <f>D107-D108-D109</f>
        <v>0</v>
      </c>
      <c r="E110" s="177"/>
      <c r="F110" s="239"/>
      <c r="G110" s="240"/>
      <c r="H110" s="240"/>
      <c r="I110" s="241"/>
    </row>
    <row r="111" spans="1:22" x14ac:dyDescent="0.3">
      <c r="B111" s="178"/>
      <c r="C111" s="179"/>
      <c r="D111" s="180"/>
      <c r="F111" s="181"/>
      <c r="G111" s="182"/>
      <c r="H111" s="182"/>
      <c r="I111" s="183"/>
    </row>
    <row r="112" spans="1:22" x14ac:dyDescent="0.3">
      <c r="B112" s="184" t="s">
        <v>121</v>
      </c>
      <c r="C112" s="164"/>
      <c r="D112" s="185">
        <f>D96</f>
        <v>0</v>
      </c>
      <c r="E112" s="196"/>
      <c r="F112" s="236"/>
      <c r="G112" s="237"/>
      <c r="H112" s="237"/>
      <c r="I112" s="238"/>
    </row>
    <row r="113" spans="1:22" x14ac:dyDescent="0.3">
      <c r="B113" s="186" t="s">
        <v>122</v>
      </c>
      <c r="C113" s="164"/>
      <c r="D113" s="187">
        <f>D110-D112</f>
        <v>0</v>
      </c>
      <c r="E113" s="196"/>
      <c r="F113" s="236"/>
      <c r="G113" s="237"/>
      <c r="H113" s="237"/>
      <c r="I113" s="238"/>
    </row>
    <row r="114" spans="1:22" x14ac:dyDescent="0.3">
      <c r="B114" s="165" t="s">
        <v>123</v>
      </c>
      <c r="C114" s="188"/>
      <c r="D114" s="189">
        <v>120000</v>
      </c>
      <c r="E114" s="196"/>
      <c r="F114" s="236"/>
      <c r="G114" s="237"/>
      <c r="H114" s="237"/>
      <c r="I114" s="238"/>
    </row>
    <row r="115" spans="1:22" x14ac:dyDescent="0.3">
      <c r="B115" s="186" t="s">
        <v>124</v>
      </c>
      <c r="C115" s="164"/>
      <c r="D115" s="190">
        <f>ABS(IF(D113&lt;0,D113,0))</f>
        <v>0</v>
      </c>
      <c r="E115" s="196"/>
      <c r="F115" s="236"/>
      <c r="G115" s="237"/>
      <c r="H115" s="237"/>
      <c r="I115" s="238"/>
    </row>
    <row r="116" spans="1:22" ht="15" thickBot="1" x14ac:dyDescent="0.35">
      <c r="B116" s="191" t="s">
        <v>125</v>
      </c>
      <c r="C116" s="175"/>
      <c r="D116" s="192">
        <f>IF(D115&lt;D114,D115,D114)</f>
        <v>0</v>
      </c>
      <c r="E116" s="177"/>
      <c r="F116" s="239"/>
      <c r="G116" s="240"/>
      <c r="H116" s="240"/>
      <c r="I116" s="241"/>
    </row>
    <row r="117" spans="1:22" ht="15" customHeight="1" x14ac:dyDescent="0.3">
      <c r="B117" s="247" t="s">
        <v>126</v>
      </c>
      <c r="C117" s="248"/>
      <c r="D117" s="248"/>
      <c r="E117" s="248"/>
      <c r="F117" s="248"/>
      <c r="G117" s="248"/>
      <c r="H117" s="248"/>
      <c r="I117" s="249"/>
    </row>
    <row r="118" spans="1:22" x14ac:dyDescent="0.3">
      <c r="B118" s="247"/>
      <c r="C118" s="248"/>
      <c r="D118" s="248"/>
      <c r="E118" s="248"/>
      <c r="F118" s="248"/>
      <c r="G118" s="248"/>
      <c r="H118" s="248"/>
      <c r="I118" s="249"/>
    </row>
    <row r="119" spans="1:22" s="51" customFormat="1" ht="15" thickBot="1" x14ac:dyDescent="0.35">
      <c r="A119" s="46"/>
      <c r="B119" s="250"/>
      <c r="C119" s="251"/>
      <c r="D119" s="251"/>
      <c r="E119" s="251"/>
      <c r="F119" s="251"/>
      <c r="G119" s="251"/>
      <c r="H119" s="251"/>
      <c r="I119" s="252"/>
      <c r="J119" s="46"/>
      <c r="K119" s="46"/>
      <c r="L119" s="46"/>
      <c r="M119" s="46"/>
      <c r="N119" s="46"/>
      <c r="O119" s="46"/>
      <c r="P119" s="46"/>
      <c r="Q119" s="46"/>
      <c r="R119" s="46"/>
      <c r="S119" s="46"/>
      <c r="T119" s="46"/>
      <c r="U119" s="46"/>
      <c r="V119" s="46"/>
    </row>
    <row r="120" spans="1:22" ht="15" x14ac:dyDescent="0.3">
      <c r="B120" s="133"/>
      <c r="C120" s="128"/>
      <c r="D120" s="134"/>
      <c r="E120" s="130"/>
      <c r="F120" s="130"/>
      <c r="G120" s="130"/>
    </row>
    <row r="121" spans="1:22" x14ac:dyDescent="0.3">
      <c r="C121" s="87"/>
      <c r="D121" s="136"/>
      <c r="E121" s="137"/>
      <c r="F121" s="137"/>
      <c r="G121" s="137"/>
    </row>
    <row r="122" spans="1:22" x14ac:dyDescent="0.3">
      <c r="C122" s="87"/>
      <c r="D122" s="136"/>
      <c r="E122" s="137"/>
      <c r="F122" s="137"/>
      <c r="G122" s="137"/>
    </row>
    <row r="123" spans="1:22" x14ac:dyDescent="0.3">
      <c r="B123" s="135"/>
      <c r="C123" s="87"/>
      <c r="D123" s="136"/>
      <c r="E123" s="137"/>
      <c r="F123" s="137"/>
      <c r="G123" s="137"/>
    </row>
    <row r="124" spans="1:22" x14ac:dyDescent="0.3">
      <c r="B124" s="253" t="s">
        <v>127</v>
      </c>
      <c r="C124" s="253"/>
      <c r="D124" s="253"/>
      <c r="E124" s="253"/>
      <c r="F124" s="253"/>
    </row>
    <row r="125" spans="1:22" x14ac:dyDescent="0.3">
      <c r="B125" s="254"/>
      <c r="C125" s="254"/>
      <c r="D125" s="138" t="s">
        <v>128</v>
      </c>
      <c r="E125" s="255" t="s">
        <v>129</v>
      </c>
      <c r="F125" s="255"/>
    </row>
    <row r="126" spans="1:22" x14ac:dyDescent="0.3">
      <c r="B126" s="256" t="s">
        <v>130</v>
      </c>
      <c r="C126" s="256"/>
      <c r="D126" s="139">
        <f>+D28</f>
        <v>0</v>
      </c>
      <c r="E126" s="257" t="e">
        <f>+D126/C$12</f>
        <v>#DIV/0!</v>
      </c>
      <c r="F126" s="257"/>
    </row>
    <row r="127" spans="1:22" x14ac:dyDescent="0.3">
      <c r="B127" s="256" t="s">
        <v>131</v>
      </c>
      <c r="C127" s="256"/>
      <c r="D127" s="139">
        <f>D68</f>
        <v>0</v>
      </c>
      <c r="E127" s="257" t="e">
        <f>+D127/C$12</f>
        <v>#DIV/0!</v>
      </c>
      <c r="F127" s="257"/>
    </row>
    <row r="128" spans="1:22" x14ac:dyDescent="0.3">
      <c r="B128" s="256" t="s">
        <v>132</v>
      </c>
      <c r="C128" s="256"/>
      <c r="D128" s="139">
        <f>D89</f>
        <v>0</v>
      </c>
      <c r="E128" s="257" t="e">
        <f>+D128/C$12</f>
        <v>#DIV/0!</v>
      </c>
      <c r="F128" s="257"/>
    </row>
    <row r="129" spans="2:6" x14ac:dyDescent="0.3">
      <c r="B129" s="256" t="s">
        <v>133</v>
      </c>
      <c r="C129" s="256"/>
      <c r="D129" s="139">
        <f>+D96</f>
        <v>0</v>
      </c>
      <c r="E129" s="257" t="e">
        <f>+D129/C$12</f>
        <v>#DIV/0!</v>
      </c>
      <c r="F129" s="257"/>
    </row>
    <row r="176" spans="2:9" x14ac:dyDescent="0.3">
      <c r="B176" s="72"/>
      <c r="C176" s="46"/>
      <c r="D176" s="46"/>
      <c r="E176" s="46"/>
      <c r="F176" s="46"/>
      <c r="G176" s="46"/>
      <c r="H176" s="140"/>
      <c r="I176" s="140"/>
    </row>
    <row r="177" spans="2:9" x14ac:dyDescent="0.3">
      <c r="B177" s="72"/>
      <c r="C177" s="46"/>
      <c r="D177" s="46"/>
      <c r="E177" s="46"/>
      <c r="F177" s="46"/>
      <c r="G177" s="46"/>
      <c r="H177" s="140"/>
      <c r="I177" s="140"/>
    </row>
    <row r="178" spans="2:9" x14ac:dyDescent="0.3">
      <c r="B178" s="72"/>
      <c r="C178" s="46"/>
      <c r="D178" s="46"/>
      <c r="E178" s="46"/>
      <c r="F178" s="46"/>
      <c r="G178" s="46"/>
      <c r="H178" s="140"/>
      <c r="I178" s="140"/>
    </row>
    <row r="179" spans="2:9" x14ac:dyDescent="0.3">
      <c r="B179" s="72"/>
      <c r="C179" s="46"/>
      <c r="D179" s="46"/>
      <c r="E179" s="46"/>
      <c r="F179" s="46"/>
      <c r="G179" s="46"/>
      <c r="H179" s="140"/>
      <c r="I179" s="140"/>
    </row>
    <row r="180" spans="2:9" x14ac:dyDescent="0.3">
      <c r="B180" s="72"/>
      <c r="C180" s="46"/>
      <c r="D180" s="46"/>
      <c r="E180" s="46"/>
      <c r="F180" s="46"/>
      <c r="G180" s="46"/>
      <c r="H180" s="140"/>
      <c r="I180" s="140"/>
    </row>
    <row r="181" spans="2:9" x14ac:dyDescent="0.3">
      <c r="B181" s="72"/>
      <c r="C181" s="46"/>
      <c r="D181" s="46"/>
      <c r="E181" s="46"/>
      <c r="F181" s="46"/>
      <c r="G181" s="46"/>
      <c r="H181" s="140"/>
      <c r="I181" s="140"/>
    </row>
    <row r="182" spans="2:9" x14ac:dyDescent="0.3">
      <c r="B182" s="72"/>
      <c r="C182" s="46"/>
      <c r="D182" s="46"/>
      <c r="E182" s="46"/>
      <c r="F182" s="46"/>
      <c r="G182" s="46"/>
      <c r="H182" s="140"/>
      <c r="I182" s="140"/>
    </row>
    <row r="183" spans="2:9" x14ac:dyDescent="0.3">
      <c r="B183" s="72"/>
      <c r="C183" s="46"/>
      <c r="D183" s="46"/>
      <c r="E183" s="46"/>
      <c r="F183" s="46"/>
      <c r="G183" s="46"/>
      <c r="H183" s="140"/>
      <c r="I183" s="140"/>
    </row>
    <row r="184" spans="2:9" x14ac:dyDescent="0.3">
      <c r="B184" s="72"/>
      <c r="C184" s="46"/>
      <c r="D184" s="46"/>
      <c r="E184" s="46"/>
      <c r="F184" s="46"/>
      <c r="G184" s="46"/>
      <c r="H184" s="140"/>
      <c r="I184" s="140"/>
    </row>
    <row r="185" spans="2:9" x14ac:dyDescent="0.3">
      <c r="B185" s="72"/>
      <c r="C185" s="46"/>
      <c r="D185" s="46"/>
      <c r="E185" s="46"/>
      <c r="F185" s="46"/>
      <c r="G185" s="46"/>
      <c r="H185" s="140"/>
      <c r="I185" s="140"/>
    </row>
    <row r="186" spans="2:9" x14ac:dyDescent="0.3">
      <c r="B186" s="72"/>
      <c r="C186" s="46"/>
      <c r="D186" s="46"/>
      <c r="E186" s="46"/>
      <c r="F186" s="46"/>
      <c r="G186" s="46"/>
      <c r="H186" s="140"/>
      <c r="I186" s="140"/>
    </row>
    <row r="187" spans="2:9" x14ac:dyDescent="0.3">
      <c r="B187" s="72"/>
      <c r="C187" s="46"/>
      <c r="D187" s="46"/>
      <c r="E187" s="46"/>
      <c r="F187" s="46"/>
      <c r="G187" s="46"/>
      <c r="H187" s="140"/>
      <c r="I187" s="140"/>
    </row>
    <row r="188" spans="2:9" x14ac:dyDescent="0.3">
      <c r="B188" s="72"/>
      <c r="C188" s="46"/>
      <c r="D188" s="46"/>
      <c r="E188" s="46"/>
      <c r="F188" s="46"/>
      <c r="G188" s="46"/>
      <c r="H188" s="140"/>
      <c r="I188" s="140"/>
    </row>
    <row r="189" spans="2:9" x14ac:dyDescent="0.3">
      <c r="B189" s="72"/>
      <c r="C189" s="46"/>
      <c r="D189" s="46"/>
      <c r="E189" s="46"/>
      <c r="F189" s="46"/>
      <c r="G189" s="46"/>
      <c r="H189" s="140"/>
      <c r="I189" s="140"/>
    </row>
    <row r="190" spans="2:9" x14ac:dyDescent="0.3">
      <c r="B190" s="72"/>
      <c r="C190" s="46"/>
      <c r="D190" s="46"/>
      <c r="E190" s="46"/>
      <c r="F190" s="46"/>
      <c r="G190" s="46"/>
      <c r="H190" s="140"/>
      <c r="I190" s="140"/>
    </row>
    <row r="191" spans="2:9" x14ac:dyDescent="0.3">
      <c r="B191" s="72"/>
      <c r="C191" s="46"/>
      <c r="D191" s="46"/>
      <c r="E191" s="46"/>
      <c r="F191" s="46"/>
      <c r="G191" s="46"/>
      <c r="H191" s="140"/>
      <c r="I191" s="140"/>
    </row>
    <row r="192" spans="2:9" x14ac:dyDescent="0.3">
      <c r="B192" s="72"/>
      <c r="C192" s="46"/>
      <c r="D192" s="46"/>
      <c r="E192" s="46"/>
      <c r="F192" s="46"/>
      <c r="G192" s="46"/>
      <c r="H192" s="140"/>
      <c r="I192" s="140"/>
    </row>
    <row r="193" spans="2:9" x14ac:dyDescent="0.3">
      <c r="B193" s="72"/>
      <c r="C193" s="46"/>
      <c r="D193" s="46"/>
      <c r="E193" s="46"/>
      <c r="F193" s="46"/>
      <c r="G193" s="46"/>
      <c r="H193" s="140"/>
      <c r="I193" s="140"/>
    </row>
    <row r="194" spans="2:9" x14ac:dyDescent="0.3">
      <c r="B194" s="72"/>
      <c r="C194" s="46"/>
      <c r="D194" s="46"/>
      <c r="E194" s="46"/>
      <c r="F194" s="46"/>
      <c r="G194" s="46"/>
      <c r="H194" s="140"/>
      <c r="I194" s="140"/>
    </row>
    <row r="195" spans="2:9" x14ac:dyDescent="0.3">
      <c r="B195" s="72"/>
      <c r="C195" s="46"/>
      <c r="D195" s="46"/>
      <c r="E195" s="46"/>
      <c r="F195" s="46"/>
      <c r="G195" s="46"/>
      <c r="H195" s="140"/>
      <c r="I195" s="140"/>
    </row>
    <row r="196" spans="2:9" x14ac:dyDescent="0.3">
      <c r="B196" s="72"/>
      <c r="C196" s="46"/>
      <c r="D196" s="46"/>
      <c r="E196" s="46"/>
      <c r="F196" s="46"/>
      <c r="G196" s="46"/>
      <c r="H196" s="140"/>
      <c r="I196" s="140"/>
    </row>
    <row r="197" spans="2:9" x14ac:dyDescent="0.3">
      <c r="B197" s="72"/>
      <c r="C197" s="46"/>
      <c r="D197" s="46"/>
      <c r="E197" s="46"/>
      <c r="F197" s="46"/>
      <c r="G197" s="46"/>
      <c r="H197" s="140"/>
      <c r="I197" s="140"/>
    </row>
    <row r="198" spans="2:9" x14ac:dyDescent="0.3">
      <c r="B198" s="72"/>
      <c r="C198" s="46"/>
      <c r="D198" s="46"/>
      <c r="E198" s="46"/>
      <c r="F198" s="46"/>
      <c r="G198" s="46"/>
      <c r="H198" s="140"/>
      <c r="I198" s="140"/>
    </row>
    <row r="199" spans="2:9" x14ac:dyDescent="0.3">
      <c r="B199" s="72"/>
      <c r="C199" s="46"/>
      <c r="D199" s="46"/>
      <c r="E199" s="46"/>
      <c r="F199" s="46"/>
      <c r="G199" s="46"/>
      <c r="H199" s="140"/>
      <c r="I199" s="140"/>
    </row>
    <row r="200" spans="2:9" x14ac:dyDescent="0.3">
      <c r="B200" s="72"/>
      <c r="C200" s="46"/>
      <c r="D200" s="46"/>
      <c r="E200" s="46"/>
      <c r="F200" s="46"/>
      <c r="G200" s="46"/>
      <c r="H200" s="140"/>
      <c r="I200" s="140"/>
    </row>
    <row r="201" spans="2:9" x14ac:dyDescent="0.3">
      <c r="B201" s="72"/>
      <c r="C201" s="46"/>
      <c r="D201" s="46"/>
      <c r="E201" s="46"/>
      <c r="F201" s="46"/>
      <c r="G201" s="46"/>
      <c r="H201" s="140"/>
      <c r="I201" s="140"/>
    </row>
    <row r="202" spans="2:9" x14ac:dyDescent="0.3">
      <c r="B202" s="72"/>
      <c r="C202" s="46"/>
      <c r="D202" s="46"/>
      <c r="E202" s="46"/>
      <c r="F202" s="46"/>
      <c r="G202" s="46"/>
      <c r="H202" s="140"/>
      <c r="I202" s="140"/>
    </row>
    <row r="203" spans="2:9" x14ac:dyDescent="0.3">
      <c r="B203" s="72"/>
      <c r="C203" s="46"/>
      <c r="D203" s="46"/>
      <c r="E203" s="46"/>
      <c r="F203" s="46"/>
      <c r="G203" s="46"/>
      <c r="H203" s="140"/>
      <c r="I203" s="140"/>
    </row>
    <row r="204" spans="2:9" x14ac:dyDescent="0.3">
      <c r="B204" s="72"/>
      <c r="C204" s="46"/>
      <c r="D204" s="46"/>
      <c r="E204" s="46"/>
      <c r="F204" s="46"/>
      <c r="G204" s="46"/>
      <c r="H204" s="140"/>
      <c r="I204" s="140"/>
    </row>
    <row r="205" spans="2:9" x14ac:dyDescent="0.3">
      <c r="B205" s="72"/>
      <c r="C205" s="46"/>
      <c r="D205" s="46"/>
      <c r="E205" s="46"/>
      <c r="F205" s="46"/>
      <c r="G205" s="46"/>
      <c r="H205" s="140"/>
      <c r="I205" s="140"/>
    </row>
    <row r="206" spans="2:9" x14ac:dyDescent="0.3">
      <c r="B206" s="72"/>
      <c r="C206" s="46"/>
      <c r="D206" s="46"/>
      <c r="E206" s="46"/>
      <c r="F206" s="46"/>
      <c r="G206" s="46"/>
      <c r="H206" s="140"/>
      <c r="I206" s="140"/>
    </row>
    <row r="207" spans="2:9" x14ac:dyDescent="0.3">
      <c r="B207" s="72"/>
      <c r="C207" s="46"/>
      <c r="D207" s="46"/>
      <c r="E207" s="46"/>
      <c r="F207" s="46"/>
      <c r="G207" s="46"/>
      <c r="H207" s="140"/>
      <c r="I207" s="140"/>
    </row>
    <row r="208" spans="2:9" x14ac:dyDescent="0.3">
      <c r="B208" s="72"/>
      <c r="C208" s="46"/>
      <c r="D208" s="46"/>
      <c r="E208" s="46"/>
      <c r="F208" s="46"/>
      <c r="G208" s="46"/>
      <c r="H208" s="140"/>
      <c r="I208" s="140"/>
    </row>
    <row r="209" spans="2:9" x14ac:dyDescent="0.3">
      <c r="B209" s="72"/>
      <c r="C209" s="46"/>
      <c r="D209" s="46"/>
      <c r="E209" s="46"/>
      <c r="F209" s="46"/>
      <c r="G209" s="46"/>
      <c r="H209" s="140"/>
      <c r="I209" s="140"/>
    </row>
    <row r="210" spans="2:9" x14ac:dyDescent="0.3">
      <c r="B210" s="72"/>
      <c r="C210" s="46"/>
      <c r="D210" s="46"/>
      <c r="E210" s="46"/>
      <c r="F210" s="46"/>
      <c r="G210" s="46"/>
      <c r="H210" s="140"/>
      <c r="I210" s="140"/>
    </row>
    <row r="211" spans="2:9" x14ac:dyDescent="0.3">
      <c r="B211" s="72"/>
      <c r="C211" s="46"/>
      <c r="D211" s="46"/>
      <c r="E211" s="46"/>
      <c r="F211" s="46"/>
      <c r="G211" s="46"/>
      <c r="H211" s="140"/>
      <c r="I211" s="140"/>
    </row>
    <row r="212" spans="2:9" x14ac:dyDescent="0.3">
      <c r="B212" s="72"/>
      <c r="C212" s="46"/>
      <c r="D212" s="46"/>
      <c r="E212" s="46"/>
      <c r="F212" s="46"/>
      <c r="G212" s="46"/>
      <c r="H212" s="140"/>
      <c r="I212" s="140"/>
    </row>
    <row r="213" spans="2:9" x14ac:dyDescent="0.3">
      <c r="B213" s="72"/>
      <c r="C213" s="46"/>
      <c r="D213" s="46"/>
      <c r="E213" s="46"/>
      <c r="F213" s="46"/>
      <c r="G213" s="46"/>
      <c r="H213" s="140"/>
      <c r="I213" s="140"/>
    </row>
    <row r="214" spans="2:9" x14ac:dyDescent="0.3">
      <c r="B214" s="72"/>
      <c r="C214" s="46"/>
      <c r="D214" s="46"/>
      <c r="E214" s="46"/>
      <c r="F214" s="46"/>
      <c r="G214" s="46"/>
      <c r="H214" s="140"/>
      <c r="I214" s="140"/>
    </row>
    <row r="215" spans="2:9" x14ac:dyDescent="0.3">
      <c r="B215" s="72"/>
      <c r="C215" s="46"/>
      <c r="D215" s="46"/>
      <c r="E215" s="46"/>
      <c r="F215" s="46"/>
      <c r="G215" s="46"/>
      <c r="H215" s="140"/>
      <c r="I215" s="140"/>
    </row>
    <row r="216" spans="2:9" x14ac:dyDescent="0.3">
      <c r="B216" s="72"/>
      <c r="C216" s="46"/>
      <c r="D216" s="46"/>
      <c r="E216" s="46"/>
      <c r="F216" s="46"/>
      <c r="G216" s="46"/>
      <c r="H216" s="140"/>
      <c r="I216" s="140"/>
    </row>
    <row r="217" spans="2:9" x14ac:dyDescent="0.3">
      <c r="B217" s="72"/>
      <c r="C217" s="46"/>
      <c r="D217" s="46"/>
      <c r="E217" s="46"/>
      <c r="F217" s="46"/>
      <c r="G217" s="46"/>
      <c r="H217" s="140"/>
      <c r="I217" s="140"/>
    </row>
    <row r="218" spans="2:9" x14ac:dyDescent="0.3">
      <c r="B218" s="72"/>
      <c r="C218" s="46"/>
      <c r="D218" s="46"/>
      <c r="E218" s="46"/>
      <c r="F218" s="46"/>
      <c r="G218" s="46"/>
      <c r="H218" s="140"/>
      <c r="I218" s="140"/>
    </row>
    <row r="219" spans="2:9" x14ac:dyDescent="0.3">
      <c r="B219" s="72"/>
      <c r="C219" s="46"/>
      <c r="D219" s="46"/>
      <c r="E219" s="46"/>
      <c r="F219" s="46"/>
      <c r="G219" s="46"/>
      <c r="H219" s="140"/>
      <c r="I219" s="140"/>
    </row>
    <row r="220" spans="2:9" x14ac:dyDescent="0.3">
      <c r="B220" s="72"/>
      <c r="C220" s="46"/>
      <c r="D220" s="46"/>
      <c r="E220" s="46"/>
      <c r="F220" s="46"/>
      <c r="G220" s="46"/>
      <c r="H220" s="140"/>
      <c r="I220" s="140"/>
    </row>
    <row r="221" spans="2:9" x14ac:dyDescent="0.3">
      <c r="B221" s="72"/>
      <c r="C221" s="46"/>
      <c r="D221" s="46"/>
      <c r="E221" s="46"/>
      <c r="F221" s="46"/>
      <c r="G221" s="46"/>
      <c r="H221" s="140"/>
      <c r="I221" s="140"/>
    </row>
    <row r="222" spans="2:9" x14ac:dyDescent="0.3">
      <c r="B222" s="72"/>
      <c r="C222" s="46"/>
      <c r="D222" s="46"/>
      <c r="E222" s="46"/>
      <c r="F222" s="46"/>
      <c r="G222" s="46"/>
      <c r="H222" s="140"/>
      <c r="I222" s="140"/>
    </row>
    <row r="223" spans="2:9" x14ac:dyDescent="0.3">
      <c r="B223" s="72"/>
      <c r="C223" s="46"/>
      <c r="D223" s="46"/>
      <c r="E223" s="46"/>
      <c r="F223" s="46"/>
      <c r="G223" s="46"/>
      <c r="H223" s="140"/>
      <c r="I223" s="140"/>
    </row>
    <row r="224" spans="2:9" x14ac:dyDescent="0.3">
      <c r="B224" s="72"/>
      <c r="C224" s="46"/>
      <c r="D224" s="46"/>
      <c r="E224" s="46"/>
      <c r="F224" s="46"/>
      <c r="G224" s="46"/>
      <c r="H224" s="140"/>
      <c r="I224" s="140"/>
    </row>
    <row r="225" spans="2:9" x14ac:dyDescent="0.3">
      <c r="B225" s="72"/>
      <c r="C225" s="46"/>
      <c r="D225" s="46"/>
      <c r="E225" s="46"/>
      <c r="F225" s="46"/>
      <c r="G225" s="46"/>
      <c r="H225" s="140"/>
      <c r="I225" s="140"/>
    </row>
    <row r="226" spans="2:9" x14ac:dyDescent="0.3">
      <c r="B226" s="72"/>
      <c r="C226" s="46"/>
      <c r="D226" s="46"/>
      <c r="E226" s="46"/>
      <c r="F226" s="46"/>
      <c r="G226" s="46"/>
      <c r="H226" s="140"/>
      <c r="I226" s="140"/>
    </row>
    <row r="227" spans="2:9" x14ac:dyDescent="0.3">
      <c r="B227" s="72"/>
      <c r="C227" s="46"/>
      <c r="D227" s="46"/>
      <c r="E227" s="46"/>
      <c r="F227" s="46"/>
      <c r="G227" s="46"/>
      <c r="H227" s="140"/>
      <c r="I227" s="140"/>
    </row>
  </sheetData>
  <mergeCells count="42">
    <mergeCell ref="B127:C127"/>
    <mergeCell ref="E127:F127"/>
    <mergeCell ref="B128:C128"/>
    <mergeCell ref="E128:F128"/>
    <mergeCell ref="B129:C129"/>
    <mergeCell ref="E129:F129"/>
    <mergeCell ref="B117:I119"/>
    <mergeCell ref="B124:F124"/>
    <mergeCell ref="B125:C125"/>
    <mergeCell ref="E125:F125"/>
    <mergeCell ref="B126:C126"/>
    <mergeCell ref="E126:F126"/>
    <mergeCell ref="F116:I116"/>
    <mergeCell ref="F103:I103"/>
    <mergeCell ref="F104:I104"/>
    <mergeCell ref="F105:I105"/>
    <mergeCell ref="F107:I107"/>
    <mergeCell ref="F108:I108"/>
    <mergeCell ref="F109:I109"/>
    <mergeCell ref="F110:I110"/>
    <mergeCell ref="F112:I112"/>
    <mergeCell ref="F113:I113"/>
    <mergeCell ref="F114:I114"/>
    <mergeCell ref="F115:I115"/>
    <mergeCell ref="F102:I102"/>
    <mergeCell ref="C13:D13"/>
    <mergeCell ref="C14:D14"/>
    <mergeCell ref="C15:D15"/>
    <mergeCell ref="C16:D16"/>
    <mergeCell ref="C17:D17"/>
    <mergeCell ref="C18:D18"/>
    <mergeCell ref="B94:D94"/>
    <mergeCell ref="F98:I98"/>
    <mergeCell ref="F99:I99"/>
    <mergeCell ref="F100:I100"/>
    <mergeCell ref="F101:I101"/>
    <mergeCell ref="C12:D12"/>
    <mergeCell ref="C7:G7"/>
    <mergeCell ref="C8:G8"/>
    <mergeCell ref="C9:G9"/>
    <mergeCell ref="C10:G10"/>
    <mergeCell ref="C11:D11"/>
  </mergeCells>
  <pageMargins left="0.5" right="0.5" top="0.75" bottom="0.65" header="0.3" footer="0.35"/>
  <pageSetup scale="36" orientation="portrait" r:id="rId1"/>
  <headerFooter>
    <oddFooter>&amp;L&amp;8RRNS 2128.02&amp;R&amp;9&amp;P</oddFooter>
  </headerFooter>
  <rowBreaks count="2" manualBreakCount="2">
    <brk id="69" max="10" man="1"/>
    <brk id="109"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CFEEF-6667-40FF-A41F-AB4CE8137B6E}">
  <sheetPr>
    <pageSetUpPr fitToPage="1"/>
  </sheetPr>
  <dimension ref="A1:V227"/>
  <sheetViews>
    <sheetView showGridLines="0" topLeftCell="A17" zoomScale="115" zoomScaleNormal="115" workbookViewId="0">
      <selection activeCell="F15" sqref="F15"/>
    </sheetView>
  </sheetViews>
  <sheetFormatPr defaultColWidth="9.109375" defaultRowHeight="14.4" x14ac:dyDescent="0.3"/>
  <cols>
    <col min="1" max="1" width="4.44140625" style="46" customWidth="1"/>
    <col min="2" max="2" width="41.5546875" style="47" customWidth="1"/>
    <col min="3" max="3" width="1.44140625" style="48" customWidth="1"/>
    <col min="4" max="4" width="19.5546875" style="49" customWidth="1"/>
    <col min="5" max="5" width="1.44140625" style="50" customWidth="1"/>
    <col min="6" max="6" width="19.5546875" style="50" customWidth="1"/>
    <col min="7" max="7" width="1.44140625" style="50" customWidth="1"/>
    <col min="8" max="9" width="11.44140625" style="51" customWidth="1"/>
    <col min="10" max="14" width="2.88671875" style="46" customWidth="1"/>
    <col min="15" max="15" width="15.6640625" style="46" customWidth="1"/>
    <col min="16" max="16384" width="9.109375" style="46"/>
  </cols>
  <sheetData>
    <row r="1" spans="1:14" ht="15" thickBot="1" x14ac:dyDescent="0.35"/>
    <row r="2" spans="1:14" customFormat="1" ht="18.75" customHeight="1" x14ac:dyDescent="0.3">
      <c r="A2" s="46"/>
      <c r="B2" s="18" t="s">
        <v>18</v>
      </c>
      <c r="C2" s="52"/>
      <c r="D2" s="53"/>
      <c r="E2" s="19"/>
      <c r="F2" s="21"/>
      <c r="H2" s="54"/>
      <c r="I2" s="54"/>
    </row>
    <row r="3" spans="1:14" customFormat="1" x14ac:dyDescent="0.3">
      <c r="A3" s="46"/>
      <c r="B3" s="24" t="s">
        <v>19</v>
      </c>
      <c r="C3" s="55"/>
      <c r="D3" s="56"/>
      <c r="E3" s="4"/>
      <c r="F3" s="57"/>
      <c r="G3" s="4"/>
      <c r="H3" s="54"/>
      <c r="I3" s="54"/>
    </row>
    <row r="4" spans="1:14" customFormat="1" ht="15.75" customHeight="1" x14ac:dyDescent="0.3">
      <c r="A4" s="46"/>
      <c r="B4" s="24" t="s">
        <v>20</v>
      </c>
      <c r="C4" s="55"/>
      <c r="F4" s="23"/>
      <c r="H4" s="54"/>
      <c r="I4" s="54"/>
    </row>
    <row r="5" spans="1:14" customFormat="1" ht="15.75" customHeight="1" thickBot="1" x14ac:dyDescent="0.35">
      <c r="A5" s="46"/>
      <c r="B5" s="58" t="s">
        <v>21</v>
      </c>
      <c r="C5" s="59"/>
      <c r="D5" s="60"/>
      <c r="E5" s="60"/>
      <c r="F5" s="61"/>
      <c r="H5" s="54"/>
      <c r="I5" s="54"/>
    </row>
    <row r="6" spans="1:14" customFormat="1" ht="26.25" customHeight="1" x14ac:dyDescent="0.3">
      <c r="A6" s="62"/>
      <c r="B6" s="14" t="s">
        <v>134</v>
      </c>
      <c r="C6" s="63"/>
      <c r="D6" s="56"/>
      <c r="E6" s="4"/>
      <c r="F6" s="4"/>
      <c r="G6" s="4"/>
      <c r="H6" s="54"/>
      <c r="I6" s="54"/>
    </row>
    <row r="7" spans="1:14" s="64" customFormat="1" ht="16.5" customHeight="1" x14ac:dyDescent="0.3">
      <c r="B7" s="65" t="s">
        <v>23</v>
      </c>
      <c r="C7" s="258"/>
      <c r="D7" s="219"/>
      <c r="E7" s="219"/>
      <c r="F7" s="219"/>
      <c r="G7" s="220"/>
      <c r="H7" s="66"/>
      <c r="I7" s="66"/>
    </row>
    <row r="8" spans="1:14" s="67" customFormat="1" ht="16.5" customHeight="1" x14ac:dyDescent="0.3">
      <c r="B8" s="68" t="s">
        <v>7</v>
      </c>
      <c r="C8" s="258"/>
      <c r="D8" s="219"/>
      <c r="E8" s="219"/>
      <c r="F8" s="219"/>
      <c r="G8" s="220"/>
      <c r="H8" s="66"/>
      <c r="I8" s="66"/>
      <c r="M8" s="69"/>
      <c r="N8" s="70"/>
    </row>
    <row r="9" spans="1:14" s="67" customFormat="1" ht="16.5" customHeight="1" x14ac:dyDescent="0.3">
      <c r="B9" s="68" t="s">
        <v>8</v>
      </c>
      <c r="C9" s="259"/>
      <c r="D9" s="221"/>
      <c r="E9" s="221"/>
      <c r="F9" s="221"/>
      <c r="G9" s="260"/>
      <c r="H9" s="66"/>
      <c r="I9" s="66"/>
      <c r="M9" s="71"/>
      <c r="N9" s="71"/>
    </row>
    <row r="10" spans="1:14" s="67" customFormat="1" ht="16.5" customHeight="1" x14ac:dyDescent="0.3">
      <c r="B10" s="68" t="s">
        <v>24</v>
      </c>
      <c r="C10" s="259"/>
      <c r="D10" s="221"/>
      <c r="E10" s="221"/>
      <c r="F10" s="221"/>
      <c r="G10" s="260"/>
      <c r="H10" s="66"/>
      <c r="I10" s="66"/>
      <c r="M10" s="71"/>
      <c r="N10" s="71"/>
    </row>
    <row r="11" spans="1:14" ht="12" customHeight="1" x14ac:dyDescent="0.3">
      <c r="B11" s="72"/>
      <c r="C11" s="221"/>
      <c r="D11" s="221"/>
      <c r="M11" s="70"/>
      <c r="N11" s="70"/>
    </row>
    <row r="12" spans="1:14" s="73" customFormat="1" x14ac:dyDescent="0.3">
      <c r="B12" s="65" t="s">
        <v>25</v>
      </c>
      <c r="C12" s="216"/>
      <c r="D12" s="217"/>
      <c r="H12" s="74"/>
      <c r="I12" s="74"/>
    </row>
    <row r="13" spans="1:14" x14ac:dyDescent="0.3">
      <c r="B13" s="65" t="s">
        <v>26</v>
      </c>
      <c r="C13" s="216"/>
      <c r="D13" s="217"/>
    </row>
    <row r="14" spans="1:14" ht="15" customHeight="1" x14ac:dyDescent="0.3">
      <c r="B14" s="65" t="s">
        <v>27</v>
      </c>
      <c r="C14" s="224"/>
      <c r="D14" s="225"/>
    </row>
    <row r="15" spans="1:14" ht="15.75" customHeight="1" x14ac:dyDescent="0.3">
      <c r="B15" s="65" t="s">
        <v>28</v>
      </c>
      <c r="C15" s="226"/>
      <c r="D15" s="227"/>
    </row>
    <row r="16" spans="1:14" x14ac:dyDescent="0.3">
      <c r="B16" s="65" t="s">
        <v>29</v>
      </c>
      <c r="C16" s="224">
        <v>0</v>
      </c>
      <c r="D16" s="225"/>
    </row>
    <row r="17" spans="2:11" ht="12" customHeight="1" x14ac:dyDescent="0.3">
      <c r="B17" s="72"/>
      <c r="C17" s="221"/>
      <c r="D17" s="221"/>
    </row>
    <row r="18" spans="2:11" ht="19.5" customHeight="1" x14ac:dyDescent="0.3">
      <c r="B18" s="145" t="s">
        <v>30</v>
      </c>
      <c r="C18" s="228">
        <f>D96</f>
        <v>0</v>
      </c>
      <c r="D18" s="229"/>
    </row>
    <row r="19" spans="2:11" ht="19.5" customHeight="1" x14ac:dyDescent="0.3">
      <c r="B19" s="145" t="s">
        <v>31</v>
      </c>
      <c r="C19" s="75" t="e">
        <f>IF(#REF!&gt;=D96,"No","Yes")</f>
        <v>#REF!</v>
      </c>
      <c r="D19" s="141">
        <f>D116</f>
        <v>0</v>
      </c>
    </row>
    <row r="20" spans="2:11" ht="12" customHeight="1" x14ac:dyDescent="0.3">
      <c r="C20" s="76"/>
      <c r="D20" s="77"/>
    </row>
    <row r="21" spans="2:11" ht="30.75" customHeight="1" x14ac:dyDescent="0.3">
      <c r="B21" s="78" t="s">
        <v>32</v>
      </c>
      <c r="D21" s="79" t="s">
        <v>33</v>
      </c>
      <c r="F21" s="80" t="s">
        <v>34</v>
      </c>
      <c r="G21" s="81"/>
      <c r="H21" s="82" t="s">
        <v>35</v>
      </c>
      <c r="I21" s="82" t="s">
        <v>36</v>
      </c>
    </row>
    <row r="22" spans="2:11" ht="15" customHeight="1" x14ac:dyDescent="0.3">
      <c r="B22" s="83" t="s">
        <v>37</v>
      </c>
      <c r="D22" s="146"/>
      <c r="E22" s="84"/>
      <c r="F22" s="85"/>
      <c r="H22" s="86"/>
      <c r="I22" s="86"/>
    </row>
    <row r="23" spans="2:11" ht="15" customHeight="1" x14ac:dyDescent="0.3">
      <c r="B23" s="142" t="s">
        <v>38</v>
      </c>
      <c r="C23" s="87"/>
      <c r="D23" s="147"/>
      <c r="E23" s="84"/>
      <c r="F23" s="85">
        <f>MIN($D$19,$D23,$D$19-$F$68)</f>
        <v>0</v>
      </c>
      <c r="H23" s="88" t="e">
        <f>+D23/$C$12</f>
        <v>#DIV/0!</v>
      </c>
      <c r="I23" s="88" t="e">
        <f>+F23/$C$12</f>
        <v>#DIV/0!</v>
      </c>
      <c r="K23" s="89"/>
    </row>
    <row r="24" spans="2:11" ht="15" customHeight="1" x14ac:dyDescent="0.3">
      <c r="B24" s="142" t="s">
        <v>39</v>
      </c>
      <c r="C24" s="87"/>
      <c r="D24" s="147"/>
      <c r="E24" s="84"/>
      <c r="F24" s="85">
        <f>MIN($D$19,$D24,$D$19-$F$68-SUM($F$23:F23))</f>
        <v>0</v>
      </c>
      <c r="H24" s="88" t="e">
        <f t="shared" ref="H24:H27" si="0">+D24/$C$12</f>
        <v>#DIV/0!</v>
      </c>
      <c r="I24" s="88" t="e">
        <f t="shared" ref="I24:I28" si="1">+F24/$C$12</f>
        <v>#DIV/0!</v>
      </c>
    </row>
    <row r="25" spans="2:11" ht="15" customHeight="1" x14ac:dyDescent="0.3">
      <c r="B25" s="142" t="s">
        <v>40</v>
      </c>
      <c r="C25" s="87"/>
      <c r="D25" s="147"/>
      <c r="E25" s="84"/>
      <c r="F25" s="85">
        <f>MIN($D$19,$D25,$D$19-$F$68-SUM($F$23:F24))</f>
        <v>0</v>
      </c>
      <c r="H25" s="88" t="e">
        <f t="shared" si="0"/>
        <v>#DIV/0!</v>
      </c>
      <c r="I25" s="88" t="e">
        <f t="shared" si="1"/>
        <v>#DIV/0!</v>
      </c>
    </row>
    <row r="26" spans="2:11" ht="15" customHeight="1" x14ac:dyDescent="0.3">
      <c r="B26" s="142" t="s">
        <v>41</v>
      </c>
      <c r="C26" s="87"/>
      <c r="D26" s="147"/>
      <c r="E26" s="84"/>
      <c r="F26" s="85">
        <f>MIN($D$19,$D26,$D$19-$F$68-SUM($F$23:F25))</f>
        <v>0</v>
      </c>
      <c r="H26" s="88" t="e">
        <f t="shared" si="0"/>
        <v>#DIV/0!</v>
      </c>
      <c r="I26" s="88" t="e">
        <f t="shared" si="1"/>
        <v>#DIV/0!</v>
      </c>
    </row>
    <row r="27" spans="2:11" ht="15" customHeight="1" x14ac:dyDescent="0.3">
      <c r="B27" s="142" t="s">
        <v>42</v>
      </c>
      <c r="C27" s="87"/>
      <c r="D27" s="147"/>
      <c r="E27" s="84"/>
      <c r="F27" s="90">
        <f>MIN($D$19,$D27,$D$19-$F$68-SUM($F$23:F26))</f>
        <v>0</v>
      </c>
      <c r="H27" s="91" t="e">
        <f t="shared" si="0"/>
        <v>#DIV/0!</v>
      </c>
      <c r="I27" s="91" t="e">
        <f t="shared" si="1"/>
        <v>#DIV/0!</v>
      </c>
    </row>
    <row r="28" spans="2:11" ht="15" customHeight="1" x14ac:dyDescent="0.3">
      <c r="B28" s="145" t="s">
        <v>43</v>
      </c>
      <c r="D28" s="148">
        <f>SUM(D23:D27)</f>
        <v>0</v>
      </c>
      <c r="E28" s="93"/>
      <c r="F28" s="92">
        <f>SUM(F23:F27)</f>
        <v>0</v>
      </c>
      <c r="G28" s="94"/>
      <c r="H28" s="88" t="e">
        <f>+D28/$C$12</f>
        <v>#DIV/0!</v>
      </c>
      <c r="I28" s="88" t="e">
        <f t="shared" si="1"/>
        <v>#DIV/0!</v>
      </c>
    </row>
    <row r="29" spans="2:11" ht="7.5" customHeight="1" x14ac:dyDescent="0.3">
      <c r="B29" s="95"/>
      <c r="C29" s="96"/>
      <c r="D29" s="149"/>
      <c r="E29" s="93"/>
      <c r="F29" s="97"/>
      <c r="G29" s="94"/>
      <c r="H29" s="98"/>
      <c r="I29" s="98"/>
    </row>
    <row r="30" spans="2:11" x14ac:dyDescent="0.3">
      <c r="B30" s="83" t="s">
        <v>44</v>
      </c>
      <c r="C30" s="99"/>
      <c r="D30" s="146"/>
      <c r="E30" s="84"/>
      <c r="F30" s="85"/>
      <c r="H30" s="88"/>
      <c r="I30" s="88"/>
    </row>
    <row r="31" spans="2:11" x14ac:dyDescent="0.3">
      <c r="B31" s="142" t="s">
        <v>42</v>
      </c>
      <c r="C31" s="87"/>
      <c r="D31" s="147"/>
      <c r="E31" s="84"/>
      <c r="F31" s="85">
        <f>MIN(D19,D31)</f>
        <v>0</v>
      </c>
      <c r="H31" s="88" t="e">
        <f>+D31/$C$12</f>
        <v>#DIV/0!</v>
      </c>
      <c r="I31" s="88" t="e">
        <f>+F31/$C$12</f>
        <v>#DIV/0!</v>
      </c>
    </row>
    <row r="32" spans="2:11" x14ac:dyDescent="0.3">
      <c r="B32" s="142" t="s">
        <v>45</v>
      </c>
      <c r="C32" s="87"/>
      <c r="D32" s="147"/>
      <c r="E32" s="84"/>
      <c r="F32" s="85">
        <f>MIN($D$19,$D32,$D$19-SUM($F$31:F31))</f>
        <v>0</v>
      </c>
      <c r="H32" s="88" t="e">
        <f t="shared" ref="H32:H68" si="2">+D32/$C$12</f>
        <v>#DIV/0!</v>
      </c>
      <c r="I32" s="88" t="e">
        <f t="shared" ref="I32:I68" si="3">+F32/$C$12</f>
        <v>#DIV/0!</v>
      </c>
    </row>
    <row r="33" spans="2:9" x14ac:dyDescent="0.3">
      <c r="B33" s="142" t="s">
        <v>46</v>
      </c>
      <c r="C33" s="87"/>
      <c r="D33" s="147"/>
      <c r="E33" s="84"/>
      <c r="F33" s="85">
        <f>MIN($D$19,$D33,$D$19-SUM($F$31:F32))</f>
        <v>0</v>
      </c>
      <c r="H33" s="88" t="e">
        <f t="shared" si="2"/>
        <v>#DIV/0!</v>
      </c>
      <c r="I33" s="88" t="e">
        <f t="shared" si="3"/>
        <v>#DIV/0!</v>
      </c>
    </row>
    <row r="34" spans="2:9" x14ac:dyDescent="0.3">
      <c r="B34" s="142" t="s">
        <v>47</v>
      </c>
      <c r="C34" s="87"/>
      <c r="D34" s="147"/>
      <c r="E34" s="84"/>
      <c r="F34" s="85">
        <f>MIN($D$19,$D34,$D$19-SUM($F$31:F33))</f>
        <v>0</v>
      </c>
      <c r="H34" s="88" t="e">
        <f t="shared" si="2"/>
        <v>#DIV/0!</v>
      </c>
      <c r="I34" s="88" t="e">
        <f t="shared" si="3"/>
        <v>#DIV/0!</v>
      </c>
    </row>
    <row r="35" spans="2:9" x14ac:dyDescent="0.3">
      <c r="B35" s="142" t="s">
        <v>48</v>
      </c>
      <c r="C35" s="87"/>
      <c r="D35" s="147"/>
      <c r="E35" s="84"/>
      <c r="F35" s="85">
        <f>MIN($D$19,$D35,$D$19-SUM($F$31:F34))</f>
        <v>0</v>
      </c>
      <c r="H35" s="88" t="e">
        <f t="shared" si="2"/>
        <v>#DIV/0!</v>
      </c>
      <c r="I35" s="88" t="e">
        <f t="shared" si="3"/>
        <v>#DIV/0!</v>
      </c>
    </row>
    <row r="36" spans="2:9" x14ac:dyDescent="0.3">
      <c r="B36" s="142" t="s">
        <v>49</v>
      </c>
      <c r="C36" s="87"/>
      <c r="D36" s="147"/>
      <c r="E36" s="84"/>
      <c r="F36" s="85">
        <f>MIN($D$19,$D36,$D$19-SUM($F$31:F35))</f>
        <v>0</v>
      </c>
      <c r="H36" s="88" t="e">
        <f t="shared" si="2"/>
        <v>#DIV/0!</v>
      </c>
      <c r="I36" s="88" t="e">
        <f t="shared" si="3"/>
        <v>#DIV/0!</v>
      </c>
    </row>
    <row r="37" spans="2:9" x14ac:dyDescent="0.3">
      <c r="B37" s="100" t="s">
        <v>50</v>
      </c>
      <c r="C37" s="87"/>
      <c r="D37" s="147"/>
      <c r="E37" s="84"/>
      <c r="F37" s="85">
        <f>MIN($D$19,$D37,$D$19-SUM($F$31:F36))</f>
        <v>0</v>
      </c>
      <c r="H37" s="88" t="e">
        <f t="shared" si="2"/>
        <v>#DIV/0!</v>
      </c>
      <c r="I37" s="88" t="e">
        <f t="shared" si="3"/>
        <v>#DIV/0!</v>
      </c>
    </row>
    <row r="38" spans="2:9" x14ac:dyDescent="0.3">
      <c r="B38" s="100" t="s">
        <v>51</v>
      </c>
      <c r="C38" s="87"/>
      <c r="D38" s="147"/>
      <c r="E38" s="84"/>
      <c r="F38" s="85">
        <f>MIN($D$19,$D38,$D$19-SUM($F$31:F37))</f>
        <v>0</v>
      </c>
      <c r="H38" s="88" t="e">
        <f t="shared" si="2"/>
        <v>#DIV/0!</v>
      </c>
      <c r="I38" s="88" t="e">
        <f t="shared" si="3"/>
        <v>#DIV/0!</v>
      </c>
    </row>
    <row r="39" spans="2:9" x14ac:dyDescent="0.3">
      <c r="B39" s="100" t="s">
        <v>52</v>
      </c>
      <c r="C39" s="87"/>
      <c r="D39" s="147"/>
      <c r="E39" s="84"/>
      <c r="F39" s="85">
        <f>MIN($D$19,$D39,$D$19-SUM($F$31:F38))</f>
        <v>0</v>
      </c>
      <c r="H39" s="88" t="e">
        <f t="shared" si="2"/>
        <v>#DIV/0!</v>
      </c>
      <c r="I39" s="88" t="e">
        <f t="shared" si="3"/>
        <v>#DIV/0!</v>
      </c>
    </row>
    <row r="40" spans="2:9" x14ac:dyDescent="0.3">
      <c r="B40" s="100" t="s">
        <v>53</v>
      </c>
      <c r="C40" s="87"/>
      <c r="D40" s="147"/>
      <c r="E40" s="84"/>
      <c r="F40" s="85">
        <f>MIN($D$19,$D40,$D$19-SUM($F$31:F39))</f>
        <v>0</v>
      </c>
      <c r="H40" s="88" t="e">
        <f t="shared" si="2"/>
        <v>#DIV/0!</v>
      </c>
      <c r="I40" s="88" t="e">
        <f t="shared" si="3"/>
        <v>#DIV/0!</v>
      </c>
    </row>
    <row r="41" spans="2:9" x14ac:dyDescent="0.3">
      <c r="B41" s="100" t="s">
        <v>54</v>
      </c>
      <c r="C41" s="87"/>
      <c r="D41" s="147"/>
      <c r="E41" s="84"/>
      <c r="F41" s="85">
        <f>MIN($D$19,$D41,$D$19-SUM($F$31:F40))</f>
        <v>0</v>
      </c>
      <c r="H41" s="88" t="e">
        <f t="shared" si="2"/>
        <v>#DIV/0!</v>
      </c>
      <c r="I41" s="88" t="e">
        <f t="shared" si="3"/>
        <v>#DIV/0!</v>
      </c>
    </row>
    <row r="42" spans="2:9" x14ac:dyDescent="0.3">
      <c r="B42" s="100" t="s">
        <v>55</v>
      </c>
      <c r="C42" s="87"/>
      <c r="D42" s="147"/>
      <c r="E42" s="84"/>
      <c r="F42" s="85">
        <f>MIN($D$19,$D42,$D$19-SUM($F$31:F41))</f>
        <v>0</v>
      </c>
      <c r="H42" s="88" t="e">
        <f t="shared" si="2"/>
        <v>#DIV/0!</v>
      </c>
      <c r="I42" s="88" t="e">
        <f t="shared" si="3"/>
        <v>#DIV/0!</v>
      </c>
    </row>
    <row r="43" spans="2:9" x14ac:dyDescent="0.3">
      <c r="B43" s="100" t="s">
        <v>56</v>
      </c>
      <c r="C43" s="87"/>
      <c r="D43" s="147"/>
      <c r="E43" s="84"/>
      <c r="F43" s="85">
        <f>MIN($D$19,$D43,$D$19-SUM($F$31:F42))</f>
        <v>0</v>
      </c>
      <c r="H43" s="88" t="e">
        <f t="shared" si="2"/>
        <v>#DIV/0!</v>
      </c>
      <c r="I43" s="88" t="e">
        <f t="shared" si="3"/>
        <v>#DIV/0!</v>
      </c>
    </row>
    <row r="44" spans="2:9" x14ac:dyDescent="0.3">
      <c r="B44" s="100" t="s">
        <v>57</v>
      </c>
      <c r="C44" s="87"/>
      <c r="D44" s="147"/>
      <c r="E44" s="84"/>
      <c r="F44" s="85">
        <f>MIN($D$19,$D44,$D$19-SUM($F$31:F43))</f>
        <v>0</v>
      </c>
      <c r="H44" s="88" t="e">
        <f t="shared" si="2"/>
        <v>#DIV/0!</v>
      </c>
      <c r="I44" s="88" t="e">
        <f t="shared" si="3"/>
        <v>#DIV/0!</v>
      </c>
    </row>
    <row r="45" spans="2:9" x14ac:dyDescent="0.3">
      <c r="B45" s="100" t="s">
        <v>58</v>
      </c>
      <c r="C45" s="87"/>
      <c r="D45" s="147"/>
      <c r="E45" s="84"/>
      <c r="F45" s="85">
        <f>MIN($D$19,$D45,$D$19-SUM($F$31:F44))</f>
        <v>0</v>
      </c>
      <c r="H45" s="88" t="e">
        <f t="shared" si="2"/>
        <v>#DIV/0!</v>
      </c>
      <c r="I45" s="88" t="e">
        <f t="shared" si="3"/>
        <v>#DIV/0!</v>
      </c>
    </row>
    <row r="46" spans="2:9" x14ac:dyDescent="0.3">
      <c r="B46" s="100" t="s">
        <v>59</v>
      </c>
      <c r="C46" s="87"/>
      <c r="D46" s="150"/>
      <c r="E46" s="84"/>
      <c r="F46" s="85">
        <f>MIN($D$19,$D46,$D$19-SUM($F$31:F45))</f>
        <v>0</v>
      </c>
      <c r="H46" s="88" t="e">
        <f t="shared" si="2"/>
        <v>#DIV/0!</v>
      </c>
      <c r="I46" s="88" t="e">
        <f t="shared" si="3"/>
        <v>#DIV/0!</v>
      </c>
    </row>
    <row r="47" spans="2:9" x14ac:dyDescent="0.3">
      <c r="B47" s="100" t="s">
        <v>60</v>
      </c>
      <c r="C47" s="87"/>
      <c r="D47" s="150"/>
      <c r="E47" s="84"/>
      <c r="F47" s="85">
        <f>MIN($D$19,$D47,$D$19-SUM($F$31:F46))</f>
        <v>0</v>
      </c>
      <c r="H47" s="88" t="e">
        <f t="shared" si="2"/>
        <v>#DIV/0!</v>
      </c>
      <c r="I47" s="88" t="e">
        <f t="shared" si="3"/>
        <v>#DIV/0!</v>
      </c>
    </row>
    <row r="48" spans="2:9" x14ac:dyDescent="0.3">
      <c r="B48" s="100" t="s">
        <v>61</v>
      </c>
      <c r="C48" s="87"/>
      <c r="D48" s="150"/>
      <c r="E48" s="84"/>
      <c r="F48" s="85">
        <f>MIN($D$19,$D48,$D$19-SUM($F$31:F47))</f>
        <v>0</v>
      </c>
      <c r="H48" s="88" t="e">
        <f t="shared" si="2"/>
        <v>#DIV/0!</v>
      </c>
      <c r="I48" s="88" t="e">
        <f t="shared" si="3"/>
        <v>#DIV/0!</v>
      </c>
    </row>
    <row r="49" spans="2:9" x14ac:dyDescent="0.3">
      <c r="B49" s="100" t="s">
        <v>62</v>
      </c>
      <c r="C49" s="87"/>
      <c r="D49" s="150"/>
      <c r="E49" s="84"/>
      <c r="F49" s="85">
        <f>MIN($D$19,$D49,$D$19-SUM($F$31:F48))</f>
        <v>0</v>
      </c>
      <c r="H49" s="88" t="e">
        <f t="shared" si="2"/>
        <v>#DIV/0!</v>
      </c>
      <c r="I49" s="88" t="e">
        <f t="shared" si="3"/>
        <v>#DIV/0!</v>
      </c>
    </row>
    <row r="50" spans="2:9" x14ac:dyDescent="0.3">
      <c r="B50" s="100" t="s">
        <v>63</v>
      </c>
      <c r="C50" s="87"/>
      <c r="D50" s="150"/>
      <c r="E50" s="84"/>
      <c r="F50" s="85">
        <f>MIN($D$19,$D50,$D$19-SUM($F$31:F49))</f>
        <v>0</v>
      </c>
      <c r="H50" s="88" t="e">
        <f t="shared" si="2"/>
        <v>#DIV/0!</v>
      </c>
      <c r="I50" s="88" t="e">
        <f t="shared" si="3"/>
        <v>#DIV/0!</v>
      </c>
    </row>
    <row r="51" spans="2:9" x14ac:dyDescent="0.3">
      <c r="B51" s="100" t="s">
        <v>64</v>
      </c>
      <c r="C51" s="87"/>
      <c r="D51" s="150"/>
      <c r="E51" s="84"/>
      <c r="F51" s="85">
        <f>MIN($D$19,$D51,$D$19-SUM($F$31:F50))</f>
        <v>0</v>
      </c>
      <c r="H51" s="88" t="e">
        <f t="shared" si="2"/>
        <v>#DIV/0!</v>
      </c>
      <c r="I51" s="88" t="e">
        <f t="shared" si="3"/>
        <v>#DIV/0!</v>
      </c>
    </row>
    <row r="52" spans="2:9" x14ac:dyDescent="0.3">
      <c r="B52" s="100" t="s">
        <v>65</v>
      </c>
      <c r="C52" s="87"/>
      <c r="D52" s="150"/>
      <c r="E52" s="84"/>
      <c r="F52" s="85">
        <f>MIN($D$19,$D52,$D$19-SUM($F$31:F51))</f>
        <v>0</v>
      </c>
      <c r="H52" s="88" t="e">
        <f t="shared" si="2"/>
        <v>#DIV/0!</v>
      </c>
      <c r="I52" s="88" t="e">
        <f t="shared" si="3"/>
        <v>#DIV/0!</v>
      </c>
    </row>
    <row r="53" spans="2:9" x14ac:dyDescent="0.3">
      <c r="B53" s="100" t="s">
        <v>66</v>
      </c>
      <c r="C53" s="87"/>
      <c r="D53" s="150"/>
      <c r="E53" s="84"/>
      <c r="F53" s="85">
        <f>MIN($D$19,$D53,$D$19-SUM($F$31:F52))</f>
        <v>0</v>
      </c>
      <c r="H53" s="88" t="e">
        <f t="shared" si="2"/>
        <v>#DIV/0!</v>
      </c>
      <c r="I53" s="88" t="e">
        <f t="shared" si="3"/>
        <v>#DIV/0!</v>
      </c>
    </row>
    <row r="54" spans="2:9" x14ac:dyDescent="0.3">
      <c r="B54" s="100" t="s">
        <v>67</v>
      </c>
      <c r="C54" s="87"/>
      <c r="D54" s="150"/>
      <c r="E54" s="84"/>
      <c r="F54" s="85">
        <f>MIN($D$19,$D54,$D$19-SUM($F$31:F53))</f>
        <v>0</v>
      </c>
      <c r="H54" s="88" t="e">
        <f t="shared" si="2"/>
        <v>#DIV/0!</v>
      </c>
      <c r="I54" s="88" t="e">
        <f t="shared" si="3"/>
        <v>#DIV/0!</v>
      </c>
    </row>
    <row r="55" spans="2:9" x14ac:dyDescent="0.3">
      <c r="B55" s="100" t="s">
        <v>68</v>
      </c>
      <c r="C55" s="87"/>
      <c r="D55" s="150"/>
      <c r="E55" s="84"/>
      <c r="F55" s="85">
        <f>MIN($D$19,$D55,$D$19-SUM($F$31:F54))</f>
        <v>0</v>
      </c>
      <c r="H55" s="88" t="e">
        <f t="shared" si="2"/>
        <v>#DIV/0!</v>
      </c>
      <c r="I55" s="88" t="e">
        <f t="shared" si="3"/>
        <v>#DIV/0!</v>
      </c>
    </row>
    <row r="56" spans="2:9" x14ac:dyDescent="0.3">
      <c r="B56" s="100" t="s">
        <v>69</v>
      </c>
      <c r="C56" s="87"/>
      <c r="D56" s="150"/>
      <c r="E56" s="84"/>
      <c r="F56" s="85">
        <f>MIN($D$19,$D56,$D$19-SUM($F$31:F55))</f>
        <v>0</v>
      </c>
      <c r="H56" s="88" t="e">
        <f t="shared" si="2"/>
        <v>#DIV/0!</v>
      </c>
      <c r="I56" s="88" t="e">
        <f t="shared" si="3"/>
        <v>#DIV/0!</v>
      </c>
    </row>
    <row r="57" spans="2:9" x14ac:dyDescent="0.3">
      <c r="B57" s="100" t="s">
        <v>70</v>
      </c>
      <c r="C57" s="87"/>
      <c r="D57" s="150"/>
      <c r="E57" s="84"/>
      <c r="F57" s="85">
        <f>MIN($D$19,$D57,$D$19-SUM($F$31:F56))</f>
        <v>0</v>
      </c>
      <c r="H57" s="88" t="e">
        <f t="shared" si="2"/>
        <v>#DIV/0!</v>
      </c>
      <c r="I57" s="88" t="e">
        <f t="shared" si="3"/>
        <v>#DIV/0!</v>
      </c>
    </row>
    <row r="58" spans="2:9" x14ac:dyDescent="0.3">
      <c r="B58" s="100" t="s">
        <v>71</v>
      </c>
      <c r="C58" s="87"/>
      <c r="D58" s="150"/>
      <c r="E58" s="84"/>
      <c r="F58" s="85">
        <f>MIN($D$19,$D58,$D$19-SUM($F$31:F57))</f>
        <v>0</v>
      </c>
      <c r="H58" s="88" t="e">
        <f t="shared" si="2"/>
        <v>#DIV/0!</v>
      </c>
      <c r="I58" s="88" t="e">
        <f t="shared" si="3"/>
        <v>#DIV/0!</v>
      </c>
    </row>
    <row r="59" spans="2:9" x14ac:dyDescent="0.3">
      <c r="B59" s="101" t="s">
        <v>72</v>
      </c>
      <c r="C59" s="87"/>
      <c r="D59" s="150"/>
      <c r="E59" s="84"/>
      <c r="F59" s="85">
        <f>MIN($D$19,$D59,$D$19-SUM($F$31:F58))</f>
        <v>0</v>
      </c>
      <c r="H59" s="88" t="e">
        <f t="shared" si="2"/>
        <v>#DIV/0!</v>
      </c>
      <c r="I59" s="88" t="e">
        <f t="shared" si="3"/>
        <v>#DIV/0!</v>
      </c>
    </row>
    <row r="60" spans="2:9" x14ac:dyDescent="0.3">
      <c r="B60" s="100" t="s">
        <v>73</v>
      </c>
      <c r="C60" s="87"/>
      <c r="D60" s="150"/>
      <c r="E60" s="84"/>
      <c r="F60" s="85">
        <f>MIN($D$19,$D60,$D$19-SUM($F$31:F59))</f>
        <v>0</v>
      </c>
      <c r="H60" s="88" t="e">
        <f t="shared" si="2"/>
        <v>#DIV/0!</v>
      </c>
      <c r="I60" s="88" t="e">
        <f t="shared" si="3"/>
        <v>#DIV/0!</v>
      </c>
    </row>
    <row r="61" spans="2:9" x14ac:dyDescent="0.3">
      <c r="B61" s="102" t="s">
        <v>74</v>
      </c>
      <c r="C61" s="87"/>
      <c r="D61" s="150"/>
      <c r="E61" s="84"/>
      <c r="F61" s="85">
        <f>MIN($D$19,$D61,$D$19-SUM($F$31:F60))</f>
        <v>0</v>
      </c>
      <c r="H61" s="88" t="e">
        <f t="shared" si="2"/>
        <v>#DIV/0!</v>
      </c>
      <c r="I61" s="88" t="e">
        <f t="shared" si="3"/>
        <v>#DIV/0!</v>
      </c>
    </row>
    <row r="62" spans="2:9" x14ac:dyDescent="0.3">
      <c r="B62" s="142" t="s">
        <v>75</v>
      </c>
      <c r="C62" s="87"/>
      <c r="D62" s="150"/>
      <c r="E62" s="84"/>
      <c r="F62" s="85">
        <f>MIN($D$19,$D62,$D$19-SUM($F$31:F61))</f>
        <v>0</v>
      </c>
      <c r="H62" s="88" t="e">
        <f t="shared" si="2"/>
        <v>#DIV/0!</v>
      </c>
      <c r="I62" s="88" t="e">
        <f t="shared" si="3"/>
        <v>#DIV/0!</v>
      </c>
    </row>
    <row r="63" spans="2:9" x14ac:dyDescent="0.3">
      <c r="B63" s="100" t="s">
        <v>76</v>
      </c>
      <c r="C63" s="87"/>
      <c r="D63" s="150"/>
      <c r="E63" s="84"/>
      <c r="F63" s="85">
        <f>MIN($D$19,$D63,$D$19-SUM($F$31:F62))</f>
        <v>0</v>
      </c>
      <c r="H63" s="88" t="e">
        <f t="shared" si="2"/>
        <v>#DIV/0!</v>
      </c>
      <c r="I63" s="88" t="e">
        <f t="shared" si="3"/>
        <v>#DIV/0!</v>
      </c>
    </row>
    <row r="64" spans="2:9" x14ac:dyDescent="0.3">
      <c r="B64" s="142" t="s">
        <v>77</v>
      </c>
      <c r="C64" s="87"/>
      <c r="D64" s="150"/>
      <c r="E64" s="84"/>
      <c r="F64" s="85">
        <f>MIN($D$19,$D64,$D$19-SUM($F$31:F63))</f>
        <v>0</v>
      </c>
      <c r="H64" s="88" t="e">
        <f t="shared" si="2"/>
        <v>#DIV/0!</v>
      </c>
      <c r="I64" s="88" t="e">
        <f t="shared" si="3"/>
        <v>#DIV/0!</v>
      </c>
    </row>
    <row r="65" spans="1:9" x14ac:dyDescent="0.3">
      <c r="B65" s="142" t="s">
        <v>78</v>
      </c>
      <c r="C65" s="87"/>
      <c r="D65" s="150"/>
      <c r="E65" s="84"/>
      <c r="F65" s="85">
        <f>MIN($D$19,$D65,$D$19-SUM($F$31:F64))</f>
        <v>0</v>
      </c>
      <c r="H65" s="88" t="e">
        <f t="shared" si="2"/>
        <v>#DIV/0!</v>
      </c>
      <c r="I65" s="88" t="e">
        <f t="shared" si="3"/>
        <v>#DIV/0!</v>
      </c>
    </row>
    <row r="66" spans="1:9" x14ac:dyDescent="0.3">
      <c r="B66" s="142" t="s">
        <v>79</v>
      </c>
      <c r="C66" s="87"/>
      <c r="D66" s="147"/>
      <c r="E66" s="84"/>
      <c r="F66" s="85">
        <f>MIN($D$19,$D66,$D$19-SUM($F$31:F65))</f>
        <v>0</v>
      </c>
      <c r="H66" s="88" t="e">
        <f t="shared" si="2"/>
        <v>#DIV/0!</v>
      </c>
      <c r="I66" s="88" t="e">
        <f t="shared" si="3"/>
        <v>#DIV/0!</v>
      </c>
    </row>
    <row r="67" spans="1:9" x14ac:dyDescent="0.3">
      <c r="B67" s="142" t="s">
        <v>79</v>
      </c>
      <c r="C67" s="87"/>
      <c r="D67" s="150"/>
      <c r="E67" s="84"/>
      <c r="F67" s="90">
        <f>MIN($D$19,$D67,$D$19-SUM($F$31:F66))</f>
        <v>0</v>
      </c>
      <c r="H67" s="91" t="e">
        <f t="shared" si="2"/>
        <v>#DIV/0!</v>
      </c>
      <c r="I67" s="91" t="e">
        <f t="shared" si="3"/>
        <v>#DIV/0!</v>
      </c>
    </row>
    <row r="68" spans="1:9" s="103" customFormat="1" x14ac:dyDescent="0.3">
      <c r="B68" s="145" t="s">
        <v>80</v>
      </c>
      <c r="C68" s="48"/>
      <c r="D68" s="151">
        <f>SUM(D30:D67)</f>
        <v>0</v>
      </c>
      <c r="E68" s="105"/>
      <c r="F68" s="104">
        <f>SUM(F30:F67)</f>
        <v>0</v>
      </c>
      <c r="G68" s="106"/>
      <c r="H68" s="88" t="e">
        <f t="shared" si="2"/>
        <v>#DIV/0!</v>
      </c>
      <c r="I68" s="88" t="e">
        <f t="shared" si="3"/>
        <v>#DIV/0!</v>
      </c>
    </row>
    <row r="69" spans="1:9" s="103" customFormat="1" ht="5.25" customHeight="1" x14ac:dyDescent="0.3">
      <c r="A69" s="46"/>
      <c r="B69" s="107"/>
      <c r="C69" s="96"/>
      <c r="D69" s="152"/>
      <c r="E69" s="84"/>
      <c r="F69" s="108"/>
      <c r="G69" s="50"/>
      <c r="H69" s="98"/>
      <c r="I69" s="98"/>
    </row>
    <row r="70" spans="1:9" s="103" customFormat="1" ht="15.6" x14ac:dyDescent="0.3">
      <c r="A70" s="46"/>
      <c r="B70" s="83" t="s">
        <v>81</v>
      </c>
      <c r="C70" s="48"/>
      <c r="D70" s="146"/>
      <c r="E70" s="109"/>
      <c r="F70" s="110"/>
      <c r="G70" s="111"/>
      <c r="H70" s="88"/>
      <c r="I70" s="88"/>
    </row>
    <row r="71" spans="1:9" ht="15" customHeight="1" x14ac:dyDescent="0.3">
      <c r="B71" s="142" t="s">
        <v>82</v>
      </c>
      <c r="C71" s="87"/>
      <c r="D71" s="150"/>
      <c r="E71" s="84"/>
      <c r="F71" s="85">
        <f>MIN($D$19,$D71,$D$19-$F$68-$F$28)</f>
        <v>0</v>
      </c>
      <c r="H71" s="88" t="e">
        <f>+D71/$C$12</f>
        <v>#DIV/0!</v>
      </c>
      <c r="I71" s="88" t="e">
        <f>+F71/$C$12</f>
        <v>#DIV/0!</v>
      </c>
    </row>
    <row r="72" spans="1:9" x14ac:dyDescent="0.3">
      <c r="B72" s="142" t="s">
        <v>83</v>
      </c>
      <c r="C72" s="87"/>
      <c r="D72" s="150"/>
      <c r="E72" s="84"/>
      <c r="F72" s="85">
        <f>MIN($D$19,$D72,$D$19-$F$68-$F$28-SUM($F$71:F71))</f>
        <v>0</v>
      </c>
      <c r="H72" s="88" t="e">
        <f t="shared" ref="H72:H87" si="4">+D72/$C$12</f>
        <v>#DIV/0!</v>
      </c>
      <c r="I72" s="88" t="e">
        <f t="shared" ref="I72:I87" si="5">+F72/$C$12</f>
        <v>#DIV/0!</v>
      </c>
    </row>
    <row r="73" spans="1:9" x14ac:dyDescent="0.3">
      <c r="B73" s="142" t="s">
        <v>84</v>
      </c>
      <c r="C73" s="87"/>
      <c r="D73" s="150"/>
      <c r="E73" s="84"/>
      <c r="F73" s="85"/>
      <c r="H73" s="88" t="e">
        <f t="shared" si="4"/>
        <v>#DIV/0!</v>
      </c>
      <c r="I73" s="88" t="e">
        <f t="shared" si="5"/>
        <v>#DIV/0!</v>
      </c>
    </row>
    <row r="74" spans="1:9" x14ac:dyDescent="0.3">
      <c r="B74" s="142" t="s">
        <v>85</v>
      </c>
      <c r="C74" s="87"/>
      <c r="D74" s="150"/>
      <c r="E74" s="84"/>
      <c r="F74" s="85"/>
      <c r="H74" s="88" t="e">
        <f t="shared" si="4"/>
        <v>#DIV/0!</v>
      </c>
      <c r="I74" s="88" t="e">
        <f t="shared" si="5"/>
        <v>#DIV/0!</v>
      </c>
    </row>
    <row r="75" spans="1:9" x14ac:dyDescent="0.3">
      <c r="B75" s="142" t="s">
        <v>86</v>
      </c>
      <c r="C75" s="87"/>
      <c r="D75" s="150"/>
      <c r="E75" s="84"/>
      <c r="F75" s="85">
        <f>MIN($D$19,$D75,$D$19-$F$68-$F$28-SUM($F$71:F72))</f>
        <v>0</v>
      </c>
      <c r="H75" s="88" t="e">
        <f t="shared" si="4"/>
        <v>#DIV/0!</v>
      </c>
      <c r="I75" s="88" t="e">
        <f t="shared" si="5"/>
        <v>#DIV/0!</v>
      </c>
    </row>
    <row r="76" spans="1:9" x14ac:dyDescent="0.3">
      <c r="B76" s="142" t="s">
        <v>87</v>
      </c>
      <c r="C76" s="87"/>
      <c r="D76" s="150"/>
      <c r="E76" s="84"/>
      <c r="F76" s="85">
        <f>MIN($D$19,$D76,$D$19-$F$68-$F$28-SUM($F$71:F75))</f>
        <v>0</v>
      </c>
      <c r="H76" s="88" t="e">
        <f t="shared" si="4"/>
        <v>#DIV/0!</v>
      </c>
      <c r="I76" s="88" t="e">
        <f t="shared" si="5"/>
        <v>#DIV/0!</v>
      </c>
    </row>
    <row r="77" spans="1:9" x14ac:dyDescent="0.3">
      <c r="B77" s="142" t="s">
        <v>88</v>
      </c>
      <c r="C77" s="87"/>
      <c r="D77" s="150"/>
      <c r="E77" s="84"/>
      <c r="F77" s="85">
        <f>MIN($D$19,$D77,$D$19-$F$68-$F$28-SUM($F$71:F76))</f>
        <v>0</v>
      </c>
      <c r="H77" s="88" t="e">
        <f t="shared" si="4"/>
        <v>#DIV/0!</v>
      </c>
      <c r="I77" s="88" t="e">
        <f t="shared" si="5"/>
        <v>#DIV/0!</v>
      </c>
    </row>
    <row r="78" spans="1:9" x14ac:dyDescent="0.3">
      <c r="B78" s="142" t="s">
        <v>89</v>
      </c>
      <c r="C78" s="87"/>
      <c r="D78" s="150"/>
      <c r="E78" s="84"/>
      <c r="F78" s="85">
        <f>MIN($D$19,$D78,$D$19-$F$68-$F$28-SUM($F$71:F77))</f>
        <v>0</v>
      </c>
      <c r="H78" s="88" t="e">
        <f t="shared" si="4"/>
        <v>#DIV/0!</v>
      </c>
      <c r="I78" s="88" t="e">
        <f t="shared" si="5"/>
        <v>#DIV/0!</v>
      </c>
    </row>
    <row r="79" spans="1:9" x14ac:dyDescent="0.3">
      <c r="B79" s="142" t="s">
        <v>90</v>
      </c>
      <c r="C79" s="87"/>
      <c r="D79" s="150"/>
      <c r="E79" s="84"/>
      <c r="F79" s="85">
        <f>MIN($D$19,$D79,$D$19-$F$68-$F$28-SUM($F$71:F78))</f>
        <v>0</v>
      </c>
      <c r="H79" s="88" t="e">
        <f t="shared" si="4"/>
        <v>#DIV/0!</v>
      </c>
      <c r="I79" s="88" t="e">
        <f t="shared" si="5"/>
        <v>#DIV/0!</v>
      </c>
    </row>
    <row r="80" spans="1:9" x14ac:dyDescent="0.3">
      <c r="B80" s="142" t="s">
        <v>91</v>
      </c>
      <c r="C80" s="87"/>
      <c r="D80" s="150"/>
      <c r="E80" s="84"/>
      <c r="F80" s="85">
        <f>MIN($D$19,$D80,$D$19-$F$68-$F$28-SUM($F$71:F79))</f>
        <v>0</v>
      </c>
      <c r="H80" s="88" t="e">
        <f t="shared" si="4"/>
        <v>#DIV/0!</v>
      </c>
      <c r="I80" s="88" t="e">
        <f t="shared" si="5"/>
        <v>#DIV/0!</v>
      </c>
    </row>
    <row r="81" spans="1:22" x14ac:dyDescent="0.3">
      <c r="B81" s="142" t="s">
        <v>92</v>
      </c>
      <c r="C81" s="87"/>
      <c r="D81" s="150"/>
      <c r="E81" s="84"/>
      <c r="F81" s="85">
        <f>MIN($D$19,$D81,$D$19-$F$68-$F$28-SUM($F$71:F80))</f>
        <v>0</v>
      </c>
      <c r="H81" s="88" t="e">
        <f t="shared" si="4"/>
        <v>#DIV/0!</v>
      </c>
      <c r="I81" s="88" t="e">
        <f t="shared" si="5"/>
        <v>#DIV/0!</v>
      </c>
    </row>
    <row r="82" spans="1:22" x14ac:dyDescent="0.3">
      <c r="B82" s="142" t="s">
        <v>93</v>
      </c>
      <c r="C82" s="87"/>
      <c r="D82" s="150"/>
      <c r="E82" s="84"/>
      <c r="F82" s="85">
        <f>MIN($D$19,$D82,$D$19-$F$68-$F$28-SUM($F$71:F81))</f>
        <v>0</v>
      </c>
      <c r="H82" s="88" t="e">
        <f t="shared" si="4"/>
        <v>#DIV/0!</v>
      </c>
      <c r="I82" s="88" t="e">
        <f t="shared" si="5"/>
        <v>#DIV/0!</v>
      </c>
    </row>
    <row r="83" spans="1:22" x14ac:dyDescent="0.3">
      <c r="B83" s="142" t="s">
        <v>94</v>
      </c>
      <c r="C83" s="87"/>
      <c r="D83" s="150"/>
      <c r="E83" s="84"/>
      <c r="F83" s="85">
        <f>MIN($D$19,$D83,$D$19-$F$68-$F$28-SUM($F$71:F82))</f>
        <v>0</v>
      </c>
      <c r="H83" s="88" t="e">
        <f t="shared" si="4"/>
        <v>#DIV/0!</v>
      </c>
      <c r="I83" s="88" t="e">
        <f t="shared" si="5"/>
        <v>#DIV/0!</v>
      </c>
    </row>
    <row r="84" spans="1:22" x14ac:dyDescent="0.3">
      <c r="B84" s="100" t="s">
        <v>95</v>
      </c>
      <c r="C84" s="87"/>
      <c r="D84" s="150"/>
      <c r="E84" s="84"/>
      <c r="F84" s="85">
        <f>MIN($D$19,$D84,$D$19-$F$68-$F$28-SUM($F$71:F83))</f>
        <v>0</v>
      </c>
      <c r="H84" s="88" t="e">
        <f t="shared" si="4"/>
        <v>#DIV/0!</v>
      </c>
      <c r="I84" s="88" t="e">
        <f t="shared" si="5"/>
        <v>#DIV/0!</v>
      </c>
    </row>
    <row r="85" spans="1:22" x14ac:dyDescent="0.3">
      <c r="B85" s="142" t="s">
        <v>96</v>
      </c>
      <c r="C85" s="87"/>
      <c r="D85" s="150"/>
      <c r="E85" s="84"/>
      <c r="F85" s="85">
        <f>MIN($D$19,$D85,$D$19-$F$68-$F$28-SUM($F$71:F84))</f>
        <v>0</v>
      </c>
      <c r="H85" s="88" t="e">
        <f t="shared" si="4"/>
        <v>#DIV/0!</v>
      </c>
      <c r="I85" s="88" t="e">
        <f t="shared" si="5"/>
        <v>#DIV/0!</v>
      </c>
    </row>
    <row r="86" spans="1:22" x14ac:dyDescent="0.3">
      <c r="B86" s="142" t="s">
        <v>97</v>
      </c>
      <c r="C86" s="87"/>
      <c r="D86" s="150"/>
      <c r="E86" s="84"/>
      <c r="F86" s="85">
        <f>MIN($D$19,$D86,$D$19-$F$68-$F$28-SUM($F$71:F85))</f>
        <v>0</v>
      </c>
      <c r="H86" s="88" t="e">
        <f t="shared" si="4"/>
        <v>#DIV/0!</v>
      </c>
      <c r="I86" s="88" t="e">
        <f t="shared" si="5"/>
        <v>#DIV/0!</v>
      </c>
    </row>
    <row r="87" spans="1:22" x14ac:dyDescent="0.3">
      <c r="B87" s="142" t="s">
        <v>79</v>
      </c>
      <c r="C87" s="87"/>
      <c r="D87" s="150"/>
      <c r="E87" s="84"/>
      <c r="F87" s="85">
        <f>MIN($D$19,$D87,$D$19-$F$68-$F$28-SUM($F$71:F86))</f>
        <v>0</v>
      </c>
      <c r="H87" s="88" t="e">
        <f t="shared" si="4"/>
        <v>#DIV/0!</v>
      </c>
      <c r="I87" s="88" t="e">
        <f t="shared" si="5"/>
        <v>#DIV/0!</v>
      </c>
    </row>
    <row r="88" spans="1:22" x14ac:dyDescent="0.3">
      <c r="B88" s="142" t="s">
        <v>98</v>
      </c>
      <c r="C88" s="87"/>
      <c r="D88" s="147"/>
      <c r="E88" s="84"/>
      <c r="F88" s="90">
        <f>MIN($D$19,$D88,$D$19-$F$68-$F$28-SUM($F$71:F87))</f>
        <v>0</v>
      </c>
      <c r="H88" s="91" t="e">
        <f t="shared" ref="H88:H89" si="6">+D88/$C$12</f>
        <v>#DIV/0!</v>
      </c>
      <c r="I88" s="91" t="e">
        <f t="shared" ref="I88:I89" si="7">+F88/$C$12</f>
        <v>#DIV/0!</v>
      </c>
    </row>
    <row r="89" spans="1:22" x14ac:dyDescent="0.3">
      <c r="A89" s="103"/>
      <c r="B89" s="145" t="s">
        <v>99</v>
      </c>
      <c r="D89" s="151">
        <f>SUM(D70:D88)</f>
        <v>0</v>
      </c>
      <c r="E89" s="93"/>
      <c r="F89" s="104">
        <f>SUM(F70:F88)</f>
        <v>0</v>
      </c>
      <c r="G89" s="106"/>
      <c r="H89" s="88" t="e">
        <f t="shared" si="6"/>
        <v>#DIV/0!</v>
      </c>
      <c r="I89" s="88" t="e">
        <f t="shared" si="7"/>
        <v>#DIV/0!</v>
      </c>
    </row>
    <row r="90" spans="1:22" ht="6.75" customHeight="1" x14ac:dyDescent="0.3">
      <c r="A90" s="103"/>
      <c r="B90" s="95"/>
      <c r="C90" s="96"/>
      <c r="D90" s="153"/>
      <c r="E90" s="84"/>
      <c r="F90" s="112"/>
      <c r="G90" s="113"/>
      <c r="H90" s="98"/>
      <c r="I90" s="98"/>
    </row>
    <row r="91" spans="1:22" x14ac:dyDescent="0.3">
      <c r="B91" s="65" t="s">
        <v>100</v>
      </c>
      <c r="D91" s="154">
        <f>SUM(D28,D68,D89)</f>
        <v>0</v>
      </c>
      <c r="E91" s="93"/>
      <c r="F91" s="114">
        <f>SUM(F28,F68,F89)</f>
        <v>0</v>
      </c>
      <c r="G91" s="49"/>
      <c r="H91" s="91" t="e">
        <f t="shared" ref="H91" si="8">+D91/$C$12</f>
        <v>#DIV/0!</v>
      </c>
      <c r="I91" s="91" t="e">
        <f t="shared" ref="I91:I92" si="9">+F91/$C$12</f>
        <v>#DIV/0!</v>
      </c>
      <c r="O91" s="115"/>
    </row>
    <row r="92" spans="1:22" ht="15" customHeight="1" x14ac:dyDescent="0.3">
      <c r="B92" s="65" t="s">
        <v>101</v>
      </c>
      <c r="C92" s="116"/>
      <c r="D92" s="117"/>
      <c r="E92" s="84"/>
      <c r="F92" s="118">
        <f>D92</f>
        <v>0</v>
      </c>
      <c r="G92" s="119"/>
      <c r="H92" s="88" t="e">
        <f>+D92/$C$12</f>
        <v>#DIV/0!</v>
      </c>
      <c r="I92" s="88" t="e">
        <f t="shared" si="9"/>
        <v>#DIV/0!</v>
      </c>
    </row>
    <row r="93" spans="1:22" ht="13.5" customHeight="1" x14ac:dyDescent="0.3">
      <c r="B93" s="120" t="s">
        <v>102</v>
      </c>
      <c r="C93" s="121"/>
      <c r="D93" s="122">
        <f>MIN(20000,0.15*D91)</f>
        <v>0</v>
      </c>
      <c r="F93" s="123"/>
      <c r="G93" s="119"/>
      <c r="H93" s="98"/>
      <c r="I93" s="98"/>
    </row>
    <row r="94" spans="1:22" ht="13.5" customHeight="1" x14ac:dyDescent="0.3">
      <c r="B94" s="230" t="s">
        <v>103</v>
      </c>
      <c r="C94" s="231"/>
      <c r="D94" s="232"/>
      <c r="F94" s="123"/>
      <c r="G94" s="119"/>
      <c r="H94" s="98"/>
      <c r="I94" s="98"/>
    </row>
    <row r="95" spans="1:22" ht="6.75" customHeight="1" x14ac:dyDescent="0.3">
      <c r="B95" s="124"/>
      <c r="C95" s="116"/>
      <c r="D95" s="125"/>
      <c r="E95" s="126"/>
      <c r="F95" s="123"/>
      <c r="G95" s="119"/>
      <c r="H95" s="98"/>
      <c r="I95" s="98"/>
    </row>
    <row r="96" spans="1:22" s="103" customFormat="1" ht="15.75" customHeight="1" thickBot="1" x14ac:dyDescent="0.35">
      <c r="B96" s="127" t="s">
        <v>30</v>
      </c>
      <c r="C96" s="128"/>
      <c r="D96" s="129">
        <f>SUM(D91,D92)</f>
        <v>0</v>
      </c>
      <c r="E96" s="130"/>
      <c r="F96" s="131">
        <f>SUM(F91,F92)</f>
        <v>0</v>
      </c>
      <c r="G96" s="130"/>
      <c r="H96" s="91" t="e">
        <f>+D96/$C$12</f>
        <v>#DIV/0!</v>
      </c>
      <c r="I96" s="91" t="e">
        <f>+F96/$C$12</f>
        <v>#DIV/0!</v>
      </c>
      <c r="O96" s="105"/>
      <c r="P96" s="132"/>
      <c r="Q96" s="132"/>
      <c r="R96" s="132"/>
      <c r="S96" s="132"/>
      <c r="T96" s="132"/>
      <c r="U96" s="132"/>
      <c r="V96" s="132"/>
    </row>
    <row r="97" spans="1:22" s="103" customFormat="1" ht="18" customHeight="1" thickTop="1" thickBot="1" x14ac:dyDescent="0.35">
      <c r="B97" s="133"/>
      <c r="C97" s="128"/>
      <c r="D97" s="134"/>
      <c r="E97" s="130"/>
      <c r="F97" s="130"/>
      <c r="G97" s="130"/>
      <c r="H97" s="51"/>
      <c r="I97" s="51"/>
      <c r="O97" s="132"/>
      <c r="P97" s="132"/>
      <c r="Q97" s="132"/>
      <c r="R97" s="132"/>
      <c r="S97" s="132"/>
      <c r="T97" s="132"/>
      <c r="U97" s="132"/>
      <c r="V97" s="132"/>
    </row>
    <row r="98" spans="1:22" s="103" customFormat="1" ht="18" customHeight="1" thickBot="1" x14ac:dyDescent="0.35">
      <c r="B98" s="155" t="s">
        <v>104</v>
      </c>
      <c r="C98" s="156"/>
      <c r="D98" s="157" t="s">
        <v>105</v>
      </c>
      <c r="E98" s="158"/>
      <c r="F98" s="233" t="s">
        <v>106</v>
      </c>
      <c r="G98" s="234"/>
      <c r="H98" s="234"/>
      <c r="I98" s="235"/>
      <c r="O98" s="132"/>
      <c r="P98" s="132"/>
      <c r="Q98" s="132"/>
      <c r="R98" s="132"/>
      <c r="S98" s="132"/>
      <c r="T98" s="132"/>
      <c r="U98" s="132"/>
      <c r="V98" s="132"/>
    </row>
    <row r="99" spans="1:22" s="103" customFormat="1" ht="26.25" customHeight="1" x14ac:dyDescent="0.3">
      <c r="B99" s="171" t="s">
        <v>107</v>
      </c>
      <c r="C99" s="179"/>
      <c r="D99" s="193">
        <f>D96*0.5</f>
        <v>0</v>
      </c>
      <c r="E99" s="196">
        <v>0</v>
      </c>
      <c r="F99" s="222" t="s">
        <v>108</v>
      </c>
      <c r="G99" s="222"/>
      <c r="H99" s="222"/>
      <c r="I99" s="223"/>
      <c r="O99" s="132"/>
      <c r="P99" s="132"/>
      <c r="Q99" s="132"/>
      <c r="R99" s="132"/>
      <c r="S99" s="132"/>
      <c r="T99" s="132"/>
      <c r="U99" s="132"/>
      <c r="V99" s="132"/>
    </row>
    <row r="100" spans="1:22" s="103" customFormat="1" x14ac:dyDescent="0.3">
      <c r="B100" s="159" t="s">
        <v>109</v>
      </c>
      <c r="C100" s="160"/>
      <c r="D100" s="161"/>
      <c r="E100" s="196"/>
      <c r="F100" s="236"/>
      <c r="G100" s="237"/>
      <c r="H100" s="237"/>
      <c r="I100" s="238"/>
      <c r="O100" s="132"/>
      <c r="P100" s="132"/>
      <c r="Q100" s="132"/>
      <c r="R100" s="132"/>
      <c r="S100" s="132"/>
      <c r="T100" s="132"/>
      <c r="U100" s="132"/>
      <c r="V100" s="132"/>
    </row>
    <row r="101" spans="1:22" ht="15" thickBot="1" x14ac:dyDescent="0.35">
      <c r="A101" s="103"/>
      <c r="B101" s="162" t="s">
        <v>110</v>
      </c>
      <c r="C101" s="160"/>
      <c r="D101" s="163"/>
      <c r="E101" s="196"/>
      <c r="F101" s="236"/>
      <c r="G101" s="237"/>
      <c r="H101" s="237"/>
      <c r="I101" s="238"/>
      <c r="O101" s="132"/>
      <c r="P101" s="132"/>
      <c r="Q101" s="132"/>
      <c r="R101" s="132"/>
      <c r="S101" s="132"/>
      <c r="T101" s="132"/>
      <c r="U101" s="132"/>
      <c r="V101" s="132"/>
    </row>
    <row r="102" spans="1:22" ht="22.2" customHeight="1" thickBot="1" x14ac:dyDescent="0.35">
      <c r="B102" s="165" t="s">
        <v>111</v>
      </c>
      <c r="C102" s="164"/>
      <c r="D102" s="195">
        <f>IF(D100&lt;D101,D100,D101)</f>
        <v>0</v>
      </c>
      <c r="E102" s="196">
        <v>0</v>
      </c>
      <c r="F102" s="222" t="s">
        <v>112</v>
      </c>
      <c r="G102" s="222"/>
      <c r="H102" s="222"/>
      <c r="I102" s="223"/>
    </row>
    <row r="103" spans="1:22" ht="15" thickBot="1" x14ac:dyDescent="0.35">
      <c r="B103" s="198" t="s">
        <v>113</v>
      </c>
      <c r="C103" s="164"/>
      <c r="D103" s="197"/>
      <c r="E103" s="196"/>
      <c r="F103" s="242"/>
      <c r="G103" s="243"/>
      <c r="H103" s="243"/>
      <c r="I103" s="244"/>
      <c r="O103" s="200"/>
    </row>
    <row r="104" spans="1:22" ht="15" thickBot="1" x14ac:dyDescent="0.35">
      <c r="B104" s="165" t="s">
        <v>114</v>
      </c>
      <c r="C104" s="166"/>
      <c r="D104" s="167">
        <f>PV(8/12/100,360,(D103/360))*-1</f>
        <v>0</v>
      </c>
      <c r="E104" s="196">
        <v>0</v>
      </c>
      <c r="F104" s="245"/>
      <c r="G104" s="245"/>
      <c r="H104" s="245"/>
      <c r="I104" s="246"/>
      <c r="O104" s="200"/>
    </row>
    <row r="105" spans="1:22" ht="15" thickBot="1" x14ac:dyDescent="0.35">
      <c r="B105" s="168" t="s">
        <v>115</v>
      </c>
      <c r="C105" s="160"/>
      <c r="D105" s="169">
        <v>0</v>
      </c>
      <c r="E105" s="196">
        <v>7</v>
      </c>
      <c r="F105" s="236"/>
      <c r="G105" s="237"/>
      <c r="H105" s="237"/>
      <c r="I105" s="238"/>
      <c r="O105" s="200"/>
    </row>
    <row r="106" spans="1:22" ht="15" thickBot="1" x14ac:dyDescent="0.35">
      <c r="B106" s="168" t="s">
        <v>116</v>
      </c>
      <c r="C106" s="160"/>
      <c r="D106" s="169">
        <v>0</v>
      </c>
      <c r="E106" s="196"/>
      <c r="F106" s="143"/>
      <c r="G106" s="144"/>
      <c r="H106" s="144"/>
      <c r="I106" s="170"/>
      <c r="O106" s="89"/>
    </row>
    <row r="107" spans="1:22" ht="15" thickBot="1" x14ac:dyDescent="0.35">
      <c r="B107" s="165" t="s">
        <v>117</v>
      </c>
      <c r="C107" s="164"/>
      <c r="D107" s="167">
        <f>SUM(D99,D104,D105,D106)</f>
        <v>0</v>
      </c>
      <c r="E107" s="196"/>
      <c r="F107" s="245"/>
      <c r="G107" s="245"/>
      <c r="H107" s="245"/>
      <c r="I107" s="246"/>
      <c r="O107" s="201"/>
    </row>
    <row r="108" spans="1:22" ht="15" customHeight="1" x14ac:dyDescent="0.3">
      <c r="B108" s="171" t="s">
        <v>118</v>
      </c>
      <c r="C108" s="160"/>
      <c r="D108" s="172">
        <v>0</v>
      </c>
      <c r="E108" s="196"/>
      <c r="F108" s="236"/>
      <c r="G108" s="237"/>
      <c r="H108" s="237"/>
      <c r="I108" s="238"/>
    </row>
    <row r="109" spans="1:22" ht="15" thickBot="1" x14ac:dyDescent="0.35">
      <c r="B109" s="162" t="s">
        <v>119</v>
      </c>
      <c r="C109" s="160"/>
      <c r="D109" s="173">
        <v>0</v>
      </c>
      <c r="E109" s="196"/>
      <c r="F109" s="236"/>
      <c r="G109" s="237"/>
      <c r="H109" s="237"/>
      <c r="I109" s="238"/>
    </row>
    <row r="110" spans="1:22" ht="15" thickBot="1" x14ac:dyDescent="0.35">
      <c r="B110" s="174" t="s">
        <v>120</v>
      </c>
      <c r="C110" s="175"/>
      <c r="D110" s="176">
        <f>D107-D108-D109</f>
        <v>0</v>
      </c>
      <c r="E110" s="177"/>
      <c r="F110" s="239"/>
      <c r="G110" s="240"/>
      <c r="H110" s="240"/>
      <c r="I110" s="241"/>
    </row>
    <row r="111" spans="1:22" x14ac:dyDescent="0.3">
      <c r="B111" s="178"/>
      <c r="C111" s="179"/>
      <c r="D111" s="180"/>
      <c r="F111" s="181"/>
      <c r="G111" s="182"/>
      <c r="H111" s="182"/>
      <c r="I111" s="183"/>
    </row>
    <row r="112" spans="1:22" x14ac:dyDescent="0.3">
      <c r="B112" s="184" t="s">
        <v>121</v>
      </c>
      <c r="C112" s="164"/>
      <c r="D112" s="185">
        <f>D96</f>
        <v>0</v>
      </c>
      <c r="E112" s="196"/>
      <c r="F112" s="236"/>
      <c r="G112" s="237"/>
      <c r="H112" s="237"/>
      <c r="I112" s="238"/>
    </row>
    <row r="113" spans="1:22" x14ac:dyDescent="0.3">
      <c r="B113" s="186" t="s">
        <v>122</v>
      </c>
      <c r="C113" s="164"/>
      <c r="D113" s="187">
        <f>D110-D112</f>
        <v>0</v>
      </c>
      <c r="E113" s="196"/>
      <c r="F113" s="236"/>
      <c r="G113" s="237"/>
      <c r="H113" s="237"/>
      <c r="I113" s="238"/>
    </row>
    <row r="114" spans="1:22" x14ac:dyDescent="0.3">
      <c r="B114" s="165" t="s">
        <v>123</v>
      </c>
      <c r="C114" s="188"/>
      <c r="D114" s="189">
        <v>120000</v>
      </c>
      <c r="E114" s="196"/>
      <c r="F114" s="236"/>
      <c r="G114" s="237"/>
      <c r="H114" s="237"/>
      <c r="I114" s="238"/>
    </row>
    <row r="115" spans="1:22" x14ac:dyDescent="0.3">
      <c r="B115" s="186" t="s">
        <v>124</v>
      </c>
      <c r="C115" s="164"/>
      <c r="D115" s="190">
        <f>ABS(IF(D113&lt;0,D113,0))</f>
        <v>0</v>
      </c>
      <c r="E115" s="196"/>
      <c r="F115" s="236"/>
      <c r="G115" s="237"/>
      <c r="H115" s="237"/>
      <c r="I115" s="238"/>
    </row>
    <row r="116" spans="1:22" ht="15" thickBot="1" x14ac:dyDescent="0.35">
      <c r="B116" s="191" t="s">
        <v>125</v>
      </c>
      <c r="C116" s="175"/>
      <c r="D116" s="192">
        <f>IF(D115&lt;D114,D115,D114)</f>
        <v>0</v>
      </c>
      <c r="E116" s="177"/>
      <c r="F116" s="239"/>
      <c r="G116" s="240"/>
      <c r="H116" s="240"/>
      <c r="I116" s="241"/>
    </row>
    <row r="117" spans="1:22" ht="15" customHeight="1" x14ac:dyDescent="0.3">
      <c r="B117" s="247" t="s">
        <v>126</v>
      </c>
      <c r="C117" s="248"/>
      <c r="D117" s="248"/>
      <c r="E117" s="248"/>
      <c r="F117" s="248"/>
      <c r="G117" s="248"/>
      <c r="H117" s="248"/>
      <c r="I117" s="249"/>
    </row>
    <row r="118" spans="1:22" x14ac:dyDescent="0.3">
      <c r="B118" s="247"/>
      <c r="C118" s="248"/>
      <c r="D118" s="248"/>
      <c r="E118" s="248"/>
      <c r="F118" s="248"/>
      <c r="G118" s="248"/>
      <c r="H118" s="248"/>
      <c r="I118" s="249"/>
    </row>
    <row r="119" spans="1:22" s="51" customFormat="1" ht="15" thickBot="1" x14ac:dyDescent="0.35">
      <c r="A119" s="46"/>
      <c r="B119" s="250"/>
      <c r="C119" s="251"/>
      <c r="D119" s="251"/>
      <c r="E119" s="251"/>
      <c r="F119" s="251"/>
      <c r="G119" s="251"/>
      <c r="H119" s="251"/>
      <c r="I119" s="252"/>
      <c r="J119" s="46"/>
      <c r="K119" s="46"/>
      <c r="L119" s="46"/>
      <c r="M119" s="46"/>
      <c r="N119" s="46"/>
      <c r="O119" s="46"/>
      <c r="P119" s="46"/>
      <c r="Q119" s="46"/>
      <c r="R119" s="46"/>
      <c r="S119" s="46"/>
      <c r="T119" s="46"/>
      <c r="U119" s="46"/>
      <c r="V119" s="46"/>
    </row>
    <row r="120" spans="1:22" ht="15" x14ac:dyDescent="0.3">
      <c r="B120" s="133"/>
      <c r="C120" s="128"/>
      <c r="D120" s="134"/>
      <c r="E120" s="130"/>
      <c r="F120" s="130"/>
      <c r="G120" s="130"/>
    </row>
    <row r="121" spans="1:22" x14ac:dyDescent="0.3">
      <c r="C121" s="87"/>
      <c r="D121" s="136"/>
      <c r="E121" s="137"/>
      <c r="F121" s="137"/>
      <c r="G121" s="137"/>
    </row>
    <row r="122" spans="1:22" x14ac:dyDescent="0.3">
      <c r="C122" s="87"/>
      <c r="D122" s="136"/>
      <c r="E122" s="137"/>
      <c r="F122" s="137"/>
      <c r="G122" s="137"/>
    </row>
    <row r="123" spans="1:22" x14ac:dyDescent="0.3">
      <c r="B123" s="135"/>
      <c r="C123" s="87"/>
      <c r="D123" s="136"/>
      <c r="E123" s="137"/>
      <c r="F123" s="137"/>
      <c r="G123" s="137"/>
    </row>
    <row r="124" spans="1:22" x14ac:dyDescent="0.3">
      <c r="B124" s="253" t="s">
        <v>127</v>
      </c>
      <c r="C124" s="253"/>
      <c r="D124" s="253"/>
      <c r="E124" s="253"/>
      <c r="F124" s="253"/>
    </row>
    <row r="125" spans="1:22" x14ac:dyDescent="0.3">
      <c r="B125" s="254"/>
      <c r="C125" s="254"/>
      <c r="D125" s="138" t="s">
        <v>128</v>
      </c>
      <c r="E125" s="255" t="s">
        <v>129</v>
      </c>
      <c r="F125" s="255"/>
    </row>
    <row r="126" spans="1:22" x14ac:dyDescent="0.3">
      <c r="B126" s="256" t="s">
        <v>130</v>
      </c>
      <c r="C126" s="256"/>
      <c r="D126" s="139">
        <f>+D28</f>
        <v>0</v>
      </c>
      <c r="E126" s="257" t="e">
        <f>+D126/C$12</f>
        <v>#DIV/0!</v>
      </c>
      <c r="F126" s="257"/>
    </row>
    <row r="127" spans="1:22" x14ac:dyDescent="0.3">
      <c r="B127" s="256" t="s">
        <v>131</v>
      </c>
      <c r="C127" s="256"/>
      <c r="D127" s="139">
        <f>D68</f>
        <v>0</v>
      </c>
      <c r="E127" s="257" t="e">
        <f>+D127/C$12</f>
        <v>#DIV/0!</v>
      </c>
      <c r="F127" s="257"/>
    </row>
    <row r="128" spans="1:22" x14ac:dyDescent="0.3">
      <c r="B128" s="256" t="s">
        <v>132</v>
      </c>
      <c r="C128" s="256"/>
      <c r="D128" s="139">
        <f>D89</f>
        <v>0</v>
      </c>
      <c r="E128" s="257" t="e">
        <f>+D128/C$12</f>
        <v>#DIV/0!</v>
      </c>
      <c r="F128" s="257"/>
    </row>
    <row r="129" spans="2:6" x14ac:dyDescent="0.3">
      <c r="B129" s="256" t="s">
        <v>133</v>
      </c>
      <c r="C129" s="256"/>
      <c r="D129" s="139">
        <f>+D96</f>
        <v>0</v>
      </c>
      <c r="E129" s="257" t="e">
        <f>+D129/C$12</f>
        <v>#DIV/0!</v>
      </c>
      <c r="F129" s="257"/>
    </row>
    <row r="176" spans="2:9" x14ac:dyDescent="0.3">
      <c r="B176" s="72"/>
      <c r="C176" s="46"/>
      <c r="D176" s="46"/>
      <c r="E176" s="46"/>
      <c r="F176" s="46"/>
      <c r="G176" s="46"/>
      <c r="H176" s="140"/>
      <c r="I176" s="140"/>
    </row>
    <row r="177" spans="2:9" x14ac:dyDescent="0.3">
      <c r="B177" s="72"/>
      <c r="C177" s="46"/>
      <c r="D177" s="46"/>
      <c r="E177" s="46"/>
      <c r="F177" s="46"/>
      <c r="G177" s="46"/>
      <c r="H177" s="140"/>
      <c r="I177" s="140"/>
    </row>
    <row r="178" spans="2:9" x14ac:dyDescent="0.3">
      <c r="B178" s="72"/>
      <c r="C178" s="46"/>
      <c r="D178" s="46"/>
      <c r="E178" s="46"/>
      <c r="F178" s="46"/>
      <c r="G178" s="46"/>
      <c r="H178" s="140"/>
      <c r="I178" s="140"/>
    </row>
    <row r="179" spans="2:9" x14ac:dyDescent="0.3">
      <c r="B179" s="72"/>
      <c r="C179" s="46"/>
      <c r="D179" s="46"/>
      <c r="E179" s="46"/>
      <c r="F179" s="46"/>
      <c r="G179" s="46"/>
      <c r="H179" s="140"/>
      <c r="I179" s="140"/>
    </row>
    <row r="180" spans="2:9" x14ac:dyDescent="0.3">
      <c r="B180" s="72"/>
      <c r="C180" s="46"/>
      <c r="D180" s="46"/>
      <c r="E180" s="46"/>
      <c r="F180" s="46"/>
      <c r="G180" s="46"/>
      <c r="H180" s="140"/>
      <c r="I180" s="140"/>
    </row>
    <row r="181" spans="2:9" x14ac:dyDescent="0.3">
      <c r="B181" s="72"/>
      <c r="C181" s="46"/>
      <c r="D181" s="46"/>
      <c r="E181" s="46"/>
      <c r="F181" s="46"/>
      <c r="G181" s="46"/>
      <c r="H181" s="140"/>
      <c r="I181" s="140"/>
    </row>
    <row r="182" spans="2:9" x14ac:dyDescent="0.3">
      <c r="B182" s="72"/>
      <c r="C182" s="46"/>
      <c r="D182" s="46"/>
      <c r="E182" s="46"/>
      <c r="F182" s="46"/>
      <c r="G182" s="46"/>
      <c r="H182" s="140"/>
      <c r="I182" s="140"/>
    </row>
    <row r="183" spans="2:9" x14ac:dyDescent="0.3">
      <c r="B183" s="72"/>
      <c r="C183" s="46"/>
      <c r="D183" s="46"/>
      <c r="E183" s="46"/>
      <c r="F183" s="46"/>
      <c r="G183" s="46"/>
      <c r="H183" s="140"/>
      <c r="I183" s="140"/>
    </row>
    <row r="184" spans="2:9" x14ac:dyDescent="0.3">
      <c r="B184" s="72"/>
      <c r="C184" s="46"/>
      <c r="D184" s="46"/>
      <c r="E184" s="46"/>
      <c r="F184" s="46"/>
      <c r="G184" s="46"/>
      <c r="H184" s="140"/>
      <c r="I184" s="140"/>
    </row>
    <row r="185" spans="2:9" x14ac:dyDescent="0.3">
      <c r="B185" s="72"/>
      <c r="C185" s="46"/>
      <c r="D185" s="46"/>
      <c r="E185" s="46"/>
      <c r="F185" s="46"/>
      <c r="G185" s="46"/>
      <c r="H185" s="140"/>
      <c r="I185" s="140"/>
    </row>
    <row r="186" spans="2:9" x14ac:dyDescent="0.3">
      <c r="B186" s="72"/>
      <c r="C186" s="46"/>
      <c r="D186" s="46"/>
      <c r="E186" s="46"/>
      <c r="F186" s="46"/>
      <c r="G186" s="46"/>
      <c r="H186" s="140"/>
      <c r="I186" s="140"/>
    </row>
    <row r="187" spans="2:9" x14ac:dyDescent="0.3">
      <c r="B187" s="72"/>
      <c r="C187" s="46"/>
      <c r="D187" s="46"/>
      <c r="E187" s="46"/>
      <c r="F187" s="46"/>
      <c r="G187" s="46"/>
      <c r="H187" s="140"/>
      <c r="I187" s="140"/>
    </row>
    <row r="188" spans="2:9" x14ac:dyDescent="0.3">
      <c r="B188" s="72"/>
      <c r="C188" s="46"/>
      <c r="D188" s="46"/>
      <c r="E188" s="46"/>
      <c r="F188" s="46"/>
      <c r="G188" s="46"/>
      <c r="H188" s="140"/>
      <c r="I188" s="140"/>
    </row>
    <row r="189" spans="2:9" x14ac:dyDescent="0.3">
      <c r="B189" s="72"/>
      <c r="C189" s="46"/>
      <c r="D189" s="46"/>
      <c r="E189" s="46"/>
      <c r="F189" s="46"/>
      <c r="G189" s="46"/>
      <c r="H189" s="140"/>
      <c r="I189" s="140"/>
    </row>
    <row r="190" spans="2:9" x14ac:dyDescent="0.3">
      <c r="B190" s="72"/>
      <c r="C190" s="46"/>
      <c r="D190" s="46"/>
      <c r="E190" s="46"/>
      <c r="F190" s="46"/>
      <c r="G190" s="46"/>
      <c r="H190" s="140"/>
      <c r="I190" s="140"/>
    </row>
    <row r="191" spans="2:9" x14ac:dyDescent="0.3">
      <c r="B191" s="72"/>
      <c r="C191" s="46"/>
      <c r="D191" s="46"/>
      <c r="E191" s="46"/>
      <c r="F191" s="46"/>
      <c r="G191" s="46"/>
      <c r="H191" s="140"/>
      <c r="I191" s="140"/>
    </row>
    <row r="192" spans="2:9" x14ac:dyDescent="0.3">
      <c r="B192" s="72"/>
      <c r="C192" s="46"/>
      <c r="D192" s="46"/>
      <c r="E192" s="46"/>
      <c r="F192" s="46"/>
      <c r="G192" s="46"/>
      <c r="H192" s="140"/>
      <c r="I192" s="140"/>
    </row>
    <row r="193" spans="2:9" x14ac:dyDescent="0.3">
      <c r="B193" s="72"/>
      <c r="C193" s="46"/>
      <c r="D193" s="46"/>
      <c r="E193" s="46"/>
      <c r="F193" s="46"/>
      <c r="G193" s="46"/>
      <c r="H193" s="140"/>
      <c r="I193" s="140"/>
    </row>
    <row r="194" spans="2:9" x14ac:dyDescent="0.3">
      <c r="B194" s="72"/>
      <c r="C194" s="46"/>
      <c r="D194" s="46"/>
      <c r="E194" s="46"/>
      <c r="F194" s="46"/>
      <c r="G194" s="46"/>
      <c r="H194" s="140"/>
      <c r="I194" s="140"/>
    </row>
    <row r="195" spans="2:9" x14ac:dyDescent="0.3">
      <c r="B195" s="72"/>
      <c r="C195" s="46"/>
      <c r="D195" s="46"/>
      <c r="E195" s="46"/>
      <c r="F195" s="46"/>
      <c r="G195" s="46"/>
      <c r="H195" s="140"/>
      <c r="I195" s="140"/>
    </row>
    <row r="196" spans="2:9" x14ac:dyDescent="0.3">
      <c r="B196" s="72"/>
      <c r="C196" s="46"/>
      <c r="D196" s="46"/>
      <c r="E196" s="46"/>
      <c r="F196" s="46"/>
      <c r="G196" s="46"/>
      <c r="H196" s="140"/>
      <c r="I196" s="140"/>
    </row>
    <row r="197" spans="2:9" x14ac:dyDescent="0.3">
      <c r="B197" s="72"/>
      <c r="C197" s="46"/>
      <c r="D197" s="46"/>
      <c r="E197" s="46"/>
      <c r="F197" s="46"/>
      <c r="G197" s="46"/>
      <c r="H197" s="140"/>
      <c r="I197" s="140"/>
    </row>
    <row r="198" spans="2:9" x14ac:dyDescent="0.3">
      <c r="B198" s="72"/>
      <c r="C198" s="46"/>
      <c r="D198" s="46"/>
      <c r="E198" s="46"/>
      <c r="F198" s="46"/>
      <c r="G198" s="46"/>
      <c r="H198" s="140"/>
      <c r="I198" s="140"/>
    </row>
    <row r="199" spans="2:9" x14ac:dyDescent="0.3">
      <c r="B199" s="72"/>
      <c r="C199" s="46"/>
      <c r="D199" s="46"/>
      <c r="E199" s="46"/>
      <c r="F199" s="46"/>
      <c r="G199" s="46"/>
      <c r="H199" s="140"/>
      <c r="I199" s="140"/>
    </row>
    <row r="200" spans="2:9" x14ac:dyDescent="0.3">
      <c r="B200" s="72"/>
      <c r="C200" s="46"/>
      <c r="D200" s="46"/>
      <c r="E200" s="46"/>
      <c r="F200" s="46"/>
      <c r="G200" s="46"/>
      <c r="H200" s="140"/>
      <c r="I200" s="140"/>
    </row>
    <row r="201" spans="2:9" x14ac:dyDescent="0.3">
      <c r="B201" s="72"/>
      <c r="C201" s="46"/>
      <c r="D201" s="46"/>
      <c r="E201" s="46"/>
      <c r="F201" s="46"/>
      <c r="G201" s="46"/>
      <c r="H201" s="140"/>
      <c r="I201" s="140"/>
    </row>
    <row r="202" spans="2:9" x14ac:dyDescent="0.3">
      <c r="B202" s="72"/>
      <c r="C202" s="46"/>
      <c r="D202" s="46"/>
      <c r="E202" s="46"/>
      <c r="F202" s="46"/>
      <c r="G202" s="46"/>
      <c r="H202" s="140"/>
      <c r="I202" s="140"/>
    </row>
    <row r="203" spans="2:9" x14ac:dyDescent="0.3">
      <c r="B203" s="72"/>
      <c r="C203" s="46"/>
      <c r="D203" s="46"/>
      <c r="E203" s="46"/>
      <c r="F203" s="46"/>
      <c r="G203" s="46"/>
      <c r="H203" s="140"/>
      <c r="I203" s="140"/>
    </row>
    <row r="204" spans="2:9" x14ac:dyDescent="0.3">
      <c r="B204" s="72"/>
      <c r="C204" s="46"/>
      <c r="D204" s="46"/>
      <c r="E204" s="46"/>
      <c r="F204" s="46"/>
      <c r="G204" s="46"/>
      <c r="H204" s="140"/>
      <c r="I204" s="140"/>
    </row>
    <row r="205" spans="2:9" x14ac:dyDescent="0.3">
      <c r="B205" s="72"/>
      <c r="C205" s="46"/>
      <c r="D205" s="46"/>
      <c r="E205" s="46"/>
      <c r="F205" s="46"/>
      <c r="G205" s="46"/>
      <c r="H205" s="140"/>
      <c r="I205" s="140"/>
    </row>
    <row r="206" spans="2:9" x14ac:dyDescent="0.3">
      <c r="B206" s="72"/>
      <c r="C206" s="46"/>
      <c r="D206" s="46"/>
      <c r="E206" s="46"/>
      <c r="F206" s="46"/>
      <c r="G206" s="46"/>
      <c r="H206" s="140"/>
      <c r="I206" s="140"/>
    </row>
    <row r="207" spans="2:9" x14ac:dyDescent="0.3">
      <c r="B207" s="72"/>
      <c r="C207" s="46"/>
      <c r="D207" s="46"/>
      <c r="E207" s="46"/>
      <c r="F207" s="46"/>
      <c r="G207" s="46"/>
      <c r="H207" s="140"/>
      <c r="I207" s="140"/>
    </row>
    <row r="208" spans="2:9" x14ac:dyDescent="0.3">
      <c r="B208" s="72"/>
      <c r="C208" s="46"/>
      <c r="D208" s="46"/>
      <c r="E208" s="46"/>
      <c r="F208" s="46"/>
      <c r="G208" s="46"/>
      <c r="H208" s="140"/>
      <c r="I208" s="140"/>
    </row>
    <row r="209" spans="2:9" x14ac:dyDescent="0.3">
      <c r="B209" s="72"/>
      <c r="C209" s="46"/>
      <c r="D209" s="46"/>
      <c r="E209" s="46"/>
      <c r="F209" s="46"/>
      <c r="G209" s="46"/>
      <c r="H209" s="140"/>
      <c r="I209" s="140"/>
    </row>
    <row r="210" spans="2:9" x14ac:dyDescent="0.3">
      <c r="B210" s="72"/>
      <c r="C210" s="46"/>
      <c r="D210" s="46"/>
      <c r="E210" s="46"/>
      <c r="F210" s="46"/>
      <c r="G210" s="46"/>
      <c r="H210" s="140"/>
      <c r="I210" s="140"/>
    </row>
    <row r="211" spans="2:9" x14ac:dyDescent="0.3">
      <c r="B211" s="72"/>
      <c r="C211" s="46"/>
      <c r="D211" s="46"/>
      <c r="E211" s="46"/>
      <c r="F211" s="46"/>
      <c r="G211" s="46"/>
      <c r="H211" s="140"/>
      <c r="I211" s="140"/>
    </row>
    <row r="212" spans="2:9" x14ac:dyDescent="0.3">
      <c r="B212" s="72"/>
      <c r="C212" s="46"/>
      <c r="D212" s="46"/>
      <c r="E212" s="46"/>
      <c r="F212" s="46"/>
      <c r="G212" s="46"/>
      <c r="H212" s="140"/>
      <c r="I212" s="140"/>
    </row>
    <row r="213" spans="2:9" x14ac:dyDescent="0.3">
      <c r="B213" s="72"/>
      <c r="C213" s="46"/>
      <c r="D213" s="46"/>
      <c r="E213" s="46"/>
      <c r="F213" s="46"/>
      <c r="G213" s="46"/>
      <c r="H213" s="140"/>
      <c r="I213" s="140"/>
    </row>
    <row r="214" spans="2:9" x14ac:dyDescent="0.3">
      <c r="B214" s="72"/>
      <c r="C214" s="46"/>
      <c r="D214" s="46"/>
      <c r="E214" s="46"/>
      <c r="F214" s="46"/>
      <c r="G214" s="46"/>
      <c r="H214" s="140"/>
      <c r="I214" s="140"/>
    </row>
    <row r="215" spans="2:9" x14ac:dyDescent="0.3">
      <c r="B215" s="72"/>
      <c r="C215" s="46"/>
      <c r="D215" s="46"/>
      <c r="E215" s="46"/>
      <c r="F215" s="46"/>
      <c r="G215" s="46"/>
      <c r="H215" s="140"/>
      <c r="I215" s="140"/>
    </row>
    <row r="216" spans="2:9" x14ac:dyDescent="0.3">
      <c r="B216" s="72"/>
      <c r="C216" s="46"/>
      <c r="D216" s="46"/>
      <c r="E216" s="46"/>
      <c r="F216" s="46"/>
      <c r="G216" s="46"/>
      <c r="H216" s="140"/>
      <c r="I216" s="140"/>
    </row>
    <row r="217" spans="2:9" x14ac:dyDescent="0.3">
      <c r="B217" s="72"/>
      <c r="C217" s="46"/>
      <c r="D217" s="46"/>
      <c r="E217" s="46"/>
      <c r="F217" s="46"/>
      <c r="G217" s="46"/>
      <c r="H217" s="140"/>
      <c r="I217" s="140"/>
    </row>
    <row r="218" spans="2:9" x14ac:dyDescent="0.3">
      <c r="B218" s="72"/>
      <c r="C218" s="46"/>
      <c r="D218" s="46"/>
      <c r="E218" s="46"/>
      <c r="F218" s="46"/>
      <c r="G218" s="46"/>
      <c r="H218" s="140"/>
      <c r="I218" s="140"/>
    </row>
    <row r="219" spans="2:9" x14ac:dyDescent="0.3">
      <c r="B219" s="72"/>
      <c r="C219" s="46"/>
      <c r="D219" s="46"/>
      <c r="E219" s="46"/>
      <c r="F219" s="46"/>
      <c r="G219" s="46"/>
      <c r="H219" s="140"/>
      <c r="I219" s="140"/>
    </row>
    <row r="220" spans="2:9" x14ac:dyDescent="0.3">
      <c r="B220" s="72"/>
      <c r="C220" s="46"/>
      <c r="D220" s="46"/>
      <c r="E220" s="46"/>
      <c r="F220" s="46"/>
      <c r="G220" s="46"/>
      <c r="H220" s="140"/>
      <c r="I220" s="140"/>
    </row>
    <row r="221" spans="2:9" x14ac:dyDescent="0.3">
      <c r="B221" s="72"/>
      <c r="C221" s="46"/>
      <c r="D221" s="46"/>
      <c r="E221" s="46"/>
      <c r="F221" s="46"/>
      <c r="G221" s="46"/>
      <c r="H221" s="140"/>
      <c r="I221" s="140"/>
    </row>
    <row r="222" spans="2:9" x14ac:dyDescent="0.3">
      <c r="B222" s="72"/>
      <c r="C222" s="46"/>
      <c r="D222" s="46"/>
      <c r="E222" s="46"/>
      <c r="F222" s="46"/>
      <c r="G222" s="46"/>
      <c r="H222" s="140"/>
      <c r="I222" s="140"/>
    </row>
    <row r="223" spans="2:9" x14ac:dyDescent="0.3">
      <c r="B223" s="72"/>
      <c r="C223" s="46"/>
      <c r="D223" s="46"/>
      <c r="E223" s="46"/>
      <c r="F223" s="46"/>
      <c r="G223" s="46"/>
      <c r="H223" s="140"/>
      <c r="I223" s="140"/>
    </row>
    <row r="224" spans="2:9" x14ac:dyDescent="0.3">
      <c r="B224" s="72"/>
      <c r="C224" s="46"/>
      <c r="D224" s="46"/>
      <c r="E224" s="46"/>
      <c r="F224" s="46"/>
      <c r="G224" s="46"/>
      <c r="H224" s="140"/>
      <c r="I224" s="140"/>
    </row>
    <row r="225" spans="2:9" x14ac:dyDescent="0.3">
      <c r="B225" s="72"/>
      <c r="C225" s="46"/>
      <c r="D225" s="46"/>
      <c r="E225" s="46"/>
      <c r="F225" s="46"/>
      <c r="G225" s="46"/>
      <c r="H225" s="140"/>
      <c r="I225" s="140"/>
    </row>
    <row r="226" spans="2:9" x14ac:dyDescent="0.3">
      <c r="B226" s="72"/>
      <c r="C226" s="46"/>
      <c r="D226" s="46"/>
      <c r="E226" s="46"/>
      <c r="F226" s="46"/>
      <c r="G226" s="46"/>
      <c r="H226" s="140"/>
      <c r="I226" s="140"/>
    </row>
    <row r="227" spans="2:9" x14ac:dyDescent="0.3">
      <c r="B227" s="72"/>
      <c r="C227" s="46"/>
      <c r="D227" s="46"/>
      <c r="E227" s="46"/>
      <c r="F227" s="46"/>
      <c r="G227" s="46"/>
      <c r="H227" s="140"/>
      <c r="I227" s="140"/>
    </row>
  </sheetData>
  <mergeCells count="42">
    <mergeCell ref="B128:C128"/>
    <mergeCell ref="E128:F128"/>
    <mergeCell ref="B129:C129"/>
    <mergeCell ref="E129:F129"/>
    <mergeCell ref="F103:I103"/>
    <mergeCell ref="B124:F124"/>
    <mergeCell ref="B125:C125"/>
    <mergeCell ref="E125:F125"/>
    <mergeCell ref="B126:C126"/>
    <mergeCell ref="E126:F126"/>
    <mergeCell ref="B127:C127"/>
    <mergeCell ref="E127:F127"/>
    <mergeCell ref="F112:I112"/>
    <mergeCell ref="F113:I113"/>
    <mergeCell ref="F114:I114"/>
    <mergeCell ref="F115:I115"/>
    <mergeCell ref="F116:I116"/>
    <mergeCell ref="B117:I119"/>
    <mergeCell ref="F104:I104"/>
    <mergeCell ref="F105:I105"/>
    <mergeCell ref="F107:I107"/>
    <mergeCell ref="F108:I108"/>
    <mergeCell ref="F109:I109"/>
    <mergeCell ref="F110:I110"/>
    <mergeCell ref="F102:I102"/>
    <mergeCell ref="C13:D13"/>
    <mergeCell ref="C14:D14"/>
    <mergeCell ref="C15:D15"/>
    <mergeCell ref="C16:D16"/>
    <mergeCell ref="C17:D17"/>
    <mergeCell ref="C18:D18"/>
    <mergeCell ref="B94:D94"/>
    <mergeCell ref="F98:I98"/>
    <mergeCell ref="F99:I99"/>
    <mergeCell ref="F100:I100"/>
    <mergeCell ref="F101:I101"/>
    <mergeCell ref="C12:D12"/>
    <mergeCell ref="C7:G7"/>
    <mergeCell ref="C8:G8"/>
    <mergeCell ref="C9:G9"/>
    <mergeCell ref="C10:G10"/>
    <mergeCell ref="C11:D11"/>
  </mergeCells>
  <pageMargins left="0.5" right="0.5" top="0.75" bottom="0.65" header="0.3" footer="0.35"/>
  <pageSetup scale="36" orientation="portrait" r:id="rId1"/>
  <headerFooter>
    <oddFooter>&amp;L&amp;8RRNS 2128.02&amp;R&amp;9&amp;P</oddFooter>
  </headerFooter>
  <rowBreaks count="2" manualBreakCount="2">
    <brk id="69" max="10" man="1"/>
    <brk id="109"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CA7C7-70C8-45D4-8C67-3D927A34BA37}">
  <sheetPr>
    <pageSetUpPr fitToPage="1"/>
  </sheetPr>
  <dimension ref="A1:V227"/>
  <sheetViews>
    <sheetView showGridLines="0" topLeftCell="A108" zoomScale="115" zoomScaleNormal="115" workbookViewId="0">
      <selection activeCell="F15" sqref="F15"/>
    </sheetView>
  </sheetViews>
  <sheetFormatPr defaultColWidth="9.109375" defaultRowHeight="14.4" x14ac:dyDescent="0.3"/>
  <cols>
    <col min="1" max="1" width="4.44140625" style="46" customWidth="1"/>
    <col min="2" max="2" width="41.5546875" style="47" customWidth="1"/>
    <col min="3" max="3" width="1.44140625" style="48" customWidth="1"/>
    <col min="4" max="4" width="19.5546875" style="49" customWidth="1"/>
    <col min="5" max="5" width="1.44140625" style="50" customWidth="1"/>
    <col min="6" max="6" width="19.5546875" style="50" customWidth="1"/>
    <col min="7" max="7" width="1.44140625" style="50" customWidth="1"/>
    <col min="8" max="9" width="11.44140625" style="51" customWidth="1"/>
    <col min="10" max="14" width="2.88671875" style="46" customWidth="1"/>
    <col min="15" max="15" width="15.6640625" style="46" customWidth="1"/>
    <col min="16" max="16384" width="9.109375" style="46"/>
  </cols>
  <sheetData>
    <row r="1" spans="1:14" ht="15" thickBot="1" x14ac:dyDescent="0.35"/>
    <row r="2" spans="1:14" customFormat="1" ht="18.75" customHeight="1" x14ac:dyDescent="0.3">
      <c r="A2" s="46"/>
      <c r="B2" s="18" t="s">
        <v>18</v>
      </c>
      <c r="C2" s="52"/>
      <c r="D2" s="53"/>
      <c r="E2" s="19"/>
      <c r="F2" s="21"/>
      <c r="H2" s="54"/>
      <c r="I2" s="54"/>
    </row>
    <row r="3" spans="1:14" customFormat="1" x14ac:dyDescent="0.3">
      <c r="A3" s="46"/>
      <c r="B3" s="24" t="s">
        <v>19</v>
      </c>
      <c r="C3" s="55"/>
      <c r="D3" s="56"/>
      <c r="E3" s="4"/>
      <c r="F3" s="57"/>
      <c r="G3" s="4"/>
      <c r="H3" s="54"/>
      <c r="I3" s="54"/>
    </row>
    <row r="4" spans="1:14" customFormat="1" ht="15.75" customHeight="1" x14ac:dyDescent="0.3">
      <c r="A4" s="46"/>
      <c r="B4" s="24" t="s">
        <v>20</v>
      </c>
      <c r="C4" s="55"/>
      <c r="F4" s="23"/>
      <c r="H4" s="54"/>
      <c r="I4" s="54"/>
    </row>
    <row r="5" spans="1:14" customFormat="1" ht="15.75" customHeight="1" thickBot="1" x14ac:dyDescent="0.35">
      <c r="A5" s="46"/>
      <c r="B5" s="58" t="s">
        <v>21</v>
      </c>
      <c r="C5" s="59"/>
      <c r="D5" s="60"/>
      <c r="E5" s="60"/>
      <c r="F5" s="61"/>
      <c r="H5" s="54"/>
      <c r="I5" s="54"/>
    </row>
    <row r="6" spans="1:14" customFormat="1" ht="26.25" customHeight="1" x14ac:dyDescent="0.3">
      <c r="A6" s="62"/>
      <c r="B6" s="14" t="s">
        <v>134</v>
      </c>
      <c r="C6" s="63"/>
      <c r="D6" s="56"/>
      <c r="E6" s="4"/>
      <c r="F6" s="4"/>
      <c r="G6" s="4"/>
      <c r="H6" s="54"/>
      <c r="I6" s="54"/>
    </row>
    <row r="7" spans="1:14" s="64" customFormat="1" ht="16.5" customHeight="1" x14ac:dyDescent="0.3">
      <c r="B7" s="65" t="s">
        <v>23</v>
      </c>
      <c r="C7" s="258"/>
      <c r="D7" s="219"/>
      <c r="E7" s="219"/>
      <c r="F7" s="219"/>
      <c r="G7" s="220"/>
      <c r="H7" s="66"/>
      <c r="I7" s="66"/>
    </row>
    <row r="8" spans="1:14" s="67" customFormat="1" ht="16.5" customHeight="1" x14ac:dyDescent="0.3">
      <c r="B8" s="68" t="s">
        <v>7</v>
      </c>
      <c r="C8" s="258"/>
      <c r="D8" s="219"/>
      <c r="E8" s="219"/>
      <c r="F8" s="219"/>
      <c r="G8" s="220"/>
      <c r="H8" s="66"/>
      <c r="I8" s="66"/>
      <c r="M8" s="69"/>
      <c r="N8" s="70"/>
    </row>
    <row r="9" spans="1:14" s="67" customFormat="1" ht="16.5" customHeight="1" x14ac:dyDescent="0.3">
      <c r="B9" s="68" t="s">
        <v>8</v>
      </c>
      <c r="C9" s="259"/>
      <c r="D9" s="221"/>
      <c r="E9" s="221"/>
      <c r="F9" s="221"/>
      <c r="G9" s="260"/>
      <c r="H9" s="66"/>
      <c r="I9" s="66"/>
      <c r="M9" s="71"/>
      <c r="N9" s="71"/>
    </row>
    <row r="10" spans="1:14" s="67" customFormat="1" ht="16.5" customHeight="1" x14ac:dyDescent="0.3">
      <c r="B10" s="68" t="s">
        <v>24</v>
      </c>
      <c r="C10" s="259"/>
      <c r="D10" s="221"/>
      <c r="E10" s="221"/>
      <c r="F10" s="221"/>
      <c r="G10" s="260"/>
      <c r="H10" s="66"/>
      <c r="I10" s="66"/>
      <c r="M10" s="71"/>
      <c r="N10" s="71"/>
    </row>
    <row r="11" spans="1:14" ht="12" customHeight="1" x14ac:dyDescent="0.3">
      <c r="B11" s="72"/>
      <c r="C11" s="221"/>
      <c r="D11" s="221"/>
      <c r="M11" s="70"/>
      <c r="N11" s="70"/>
    </row>
    <row r="12" spans="1:14" s="73" customFormat="1" x14ac:dyDescent="0.3">
      <c r="B12" s="65" t="s">
        <v>25</v>
      </c>
      <c r="C12" s="216"/>
      <c r="D12" s="217"/>
      <c r="H12" s="74"/>
      <c r="I12" s="74"/>
    </row>
    <row r="13" spans="1:14" x14ac:dyDescent="0.3">
      <c r="B13" s="65" t="s">
        <v>26</v>
      </c>
      <c r="C13" s="216"/>
      <c r="D13" s="217"/>
    </row>
    <row r="14" spans="1:14" ht="15" customHeight="1" x14ac:dyDescent="0.3">
      <c r="B14" s="65" t="s">
        <v>27</v>
      </c>
      <c r="C14" s="224"/>
      <c r="D14" s="225"/>
    </row>
    <row r="15" spans="1:14" ht="15.75" customHeight="1" x14ac:dyDescent="0.3">
      <c r="B15" s="65" t="s">
        <v>28</v>
      </c>
      <c r="C15" s="226"/>
      <c r="D15" s="227"/>
    </row>
    <row r="16" spans="1:14" x14ac:dyDescent="0.3">
      <c r="B16" s="65" t="s">
        <v>29</v>
      </c>
      <c r="C16" s="224">
        <v>0</v>
      </c>
      <c r="D16" s="225"/>
    </row>
    <row r="17" spans="2:11" ht="12" customHeight="1" x14ac:dyDescent="0.3">
      <c r="B17" s="72"/>
      <c r="C17" s="221"/>
      <c r="D17" s="221"/>
    </row>
    <row r="18" spans="2:11" ht="19.5" customHeight="1" x14ac:dyDescent="0.3">
      <c r="B18" s="145" t="s">
        <v>30</v>
      </c>
      <c r="C18" s="228">
        <f>D96</f>
        <v>0</v>
      </c>
      <c r="D18" s="229"/>
    </row>
    <row r="19" spans="2:11" ht="19.5" customHeight="1" x14ac:dyDescent="0.3">
      <c r="B19" s="145" t="s">
        <v>31</v>
      </c>
      <c r="C19" s="75" t="e">
        <f>IF(#REF!&gt;=D96,"No","Yes")</f>
        <v>#REF!</v>
      </c>
      <c r="D19" s="141">
        <f>D116</f>
        <v>0</v>
      </c>
    </row>
    <row r="20" spans="2:11" ht="12" customHeight="1" x14ac:dyDescent="0.3">
      <c r="C20" s="76"/>
      <c r="D20" s="77"/>
    </row>
    <row r="21" spans="2:11" ht="30.75" customHeight="1" x14ac:dyDescent="0.3">
      <c r="B21" s="78" t="s">
        <v>32</v>
      </c>
      <c r="D21" s="79" t="s">
        <v>33</v>
      </c>
      <c r="F21" s="80" t="s">
        <v>34</v>
      </c>
      <c r="G21" s="81"/>
      <c r="H21" s="82" t="s">
        <v>35</v>
      </c>
      <c r="I21" s="82" t="s">
        <v>36</v>
      </c>
    </row>
    <row r="22" spans="2:11" ht="15" customHeight="1" x14ac:dyDescent="0.3">
      <c r="B22" s="83" t="s">
        <v>37</v>
      </c>
      <c r="D22" s="146"/>
      <c r="E22" s="84"/>
      <c r="F22" s="85"/>
      <c r="H22" s="86"/>
      <c r="I22" s="86"/>
    </row>
    <row r="23" spans="2:11" ht="15" customHeight="1" x14ac:dyDescent="0.3">
      <c r="B23" s="142" t="s">
        <v>38</v>
      </c>
      <c r="C23" s="87"/>
      <c r="D23" s="147"/>
      <c r="E23" s="84"/>
      <c r="F23" s="85">
        <f>MIN($D$19,$D23,$D$19-$F$68)</f>
        <v>0</v>
      </c>
      <c r="H23" s="88" t="e">
        <f>+D23/$C$12</f>
        <v>#DIV/0!</v>
      </c>
      <c r="I23" s="88" t="e">
        <f>+F23/$C$12</f>
        <v>#DIV/0!</v>
      </c>
      <c r="K23" s="89"/>
    </row>
    <row r="24" spans="2:11" ht="15" customHeight="1" x14ac:dyDescent="0.3">
      <c r="B24" s="142" t="s">
        <v>39</v>
      </c>
      <c r="C24" s="87"/>
      <c r="D24" s="147"/>
      <c r="E24" s="84"/>
      <c r="F24" s="85">
        <f>MIN($D$19,$D24,$D$19-$F$68-SUM($F$23:F23))</f>
        <v>0</v>
      </c>
      <c r="H24" s="88" t="e">
        <f t="shared" ref="H24:H27" si="0">+D24/$C$12</f>
        <v>#DIV/0!</v>
      </c>
      <c r="I24" s="88" t="e">
        <f t="shared" ref="I24:I28" si="1">+F24/$C$12</f>
        <v>#DIV/0!</v>
      </c>
    </row>
    <row r="25" spans="2:11" ht="15" customHeight="1" x14ac:dyDescent="0.3">
      <c r="B25" s="142" t="s">
        <v>40</v>
      </c>
      <c r="C25" s="87"/>
      <c r="D25" s="147"/>
      <c r="E25" s="84"/>
      <c r="F25" s="85">
        <f>MIN($D$19,$D25,$D$19-$F$68-SUM($F$23:F24))</f>
        <v>0</v>
      </c>
      <c r="H25" s="88" t="e">
        <f t="shared" si="0"/>
        <v>#DIV/0!</v>
      </c>
      <c r="I25" s="88" t="e">
        <f t="shared" si="1"/>
        <v>#DIV/0!</v>
      </c>
    </row>
    <row r="26" spans="2:11" ht="15" customHeight="1" x14ac:dyDescent="0.3">
      <c r="B26" s="142" t="s">
        <v>41</v>
      </c>
      <c r="C26" s="87"/>
      <c r="D26" s="147"/>
      <c r="E26" s="84"/>
      <c r="F26" s="85">
        <f>MIN($D$19,$D26,$D$19-$F$68-SUM($F$23:F25))</f>
        <v>0</v>
      </c>
      <c r="H26" s="88" t="e">
        <f t="shared" si="0"/>
        <v>#DIV/0!</v>
      </c>
      <c r="I26" s="88" t="e">
        <f t="shared" si="1"/>
        <v>#DIV/0!</v>
      </c>
    </row>
    <row r="27" spans="2:11" ht="15" customHeight="1" x14ac:dyDescent="0.3">
      <c r="B27" s="142" t="s">
        <v>42</v>
      </c>
      <c r="C27" s="87"/>
      <c r="D27" s="147"/>
      <c r="E27" s="84"/>
      <c r="F27" s="90">
        <f>MIN($D$19,$D27,$D$19-$F$68-SUM($F$23:F26))</f>
        <v>0</v>
      </c>
      <c r="H27" s="91" t="e">
        <f t="shared" si="0"/>
        <v>#DIV/0!</v>
      </c>
      <c r="I27" s="91" t="e">
        <f t="shared" si="1"/>
        <v>#DIV/0!</v>
      </c>
    </row>
    <row r="28" spans="2:11" ht="15" customHeight="1" x14ac:dyDescent="0.3">
      <c r="B28" s="145" t="s">
        <v>43</v>
      </c>
      <c r="D28" s="148">
        <f>SUM(D23:D27)</f>
        <v>0</v>
      </c>
      <c r="E28" s="93"/>
      <c r="F28" s="92">
        <f>SUM(F23:F27)</f>
        <v>0</v>
      </c>
      <c r="G28" s="94"/>
      <c r="H28" s="88" t="e">
        <f>+D28/$C$12</f>
        <v>#DIV/0!</v>
      </c>
      <c r="I28" s="88" t="e">
        <f t="shared" si="1"/>
        <v>#DIV/0!</v>
      </c>
    </row>
    <row r="29" spans="2:11" ht="7.5" customHeight="1" x14ac:dyDescent="0.3">
      <c r="B29" s="95"/>
      <c r="C29" s="96"/>
      <c r="D29" s="149"/>
      <c r="E29" s="93"/>
      <c r="F29" s="97"/>
      <c r="G29" s="94"/>
      <c r="H29" s="98"/>
      <c r="I29" s="98"/>
    </row>
    <row r="30" spans="2:11" x14ac:dyDescent="0.3">
      <c r="B30" s="83" t="s">
        <v>44</v>
      </c>
      <c r="C30" s="99"/>
      <c r="D30" s="146"/>
      <c r="E30" s="84"/>
      <c r="F30" s="85"/>
      <c r="H30" s="88"/>
      <c r="I30" s="88"/>
    </row>
    <row r="31" spans="2:11" x14ac:dyDescent="0.3">
      <c r="B31" s="142" t="s">
        <v>42</v>
      </c>
      <c r="C31" s="87"/>
      <c r="D31" s="147"/>
      <c r="E31" s="84"/>
      <c r="F31" s="85">
        <f>MIN(D19,D31)</f>
        <v>0</v>
      </c>
      <c r="H31" s="88" t="e">
        <f>+D31/$C$12</f>
        <v>#DIV/0!</v>
      </c>
      <c r="I31" s="88" t="e">
        <f>+F31/$C$12</f>
        <v>#DIV/0!</v>
      </c>
    </row>
    <row r="32" spans="2:11" x14ac:dyDescent="0.3">
      <c r="B32" s="142" t="s">
        <v>45</v>
      </c>
      <c r="C32" s="87"/>
      <c r="D32" s="147"/>
      <c r="E32" s="84"/>
      <c r="F32" s="85">
        <f>MIN($D$19,$D32,$D$19-SUM($F$31:F31))</f>
        <v>0</v>
      </c>
      <c r="H32" s="88" t="e">
        <f t="shared" ref="H32:H68" si="2">+D32/$C$12</f>
        <v>#DIV/0!</v>
      </c>
      <c r="I32" s="88" t="e">
        <f t="shared" ref="I32:I68" si="3">+F32/$C$12</f>
        <v>#DIV/0!</v>
      </c>
    </row>
    <row r="33" spans="2:9" x14ac:dyDescent="0.3">
      <c r="B33" s="142" t="s">
        <v>46</v>
      </c>
      <c r="C33" s="87"/>
      <c r="D33" s="147"/>
      <c r="E33" s="84"/>
      <c r="F33" s="85">
        <f>MIN($D$19,$D33,$D$19-SUM($F$31:F32))</f>
        <v>0</v>
      </c>
      <c r="H33" s="88" t="e">
        <f t="shared" si="2"/>
        <v>#DIV/0!</v>
      </c>
      <c r="I33" s="88" t="e">
        <f t="shared" si="3"/>
        <v>#DIV/0!</v>
      </c>
    </row>
    <row r="34" spans="2:9" x14ac:dyDescent="0.3">
      <c r="B34" s="142" t="s">
        <v>47</v>
      </c>
      <c r="C34" s="87"/>
      <c r="D34" s="147"/>
      <c r="E34" s="84"/>
      <c r="F34" s="85">
        <f>MIN($D$19,$D34,$D$19-SUM($F$31:F33))</f>
        <v>0</v>
      </c>
      <c r="H34" s="88" t="e">
        <f t="shared" si="2"/>
        <v>#DIV/0!</v>
      </c>
      <c r="I34" s="88" t="e">
        <f t="shared" si="3"/>
        <v>#DIV/0!</v>
      </c>
    </row>
    <row r="35" spans="2:9" x14ac:dyDescent="0.3">
      <c r="B35" s="142" t="s">
        <v>48</v>
      </c>
      <c r="C35" s="87"/>
      <c r="D35" s="147"/>
      <c r="E35" s="84"/>
      <c r="F35" s="85">
        <f>MIN($D$19,$D35,$D$19-SUM($F$31:F34))</f>
        <v>0</v>
      </c>
      <c r="H35" s="88" t="e">
        <f t="shared" si="2"/>
        <v>#DIV/0!</v>
      </c>
      <c r="I35" s="88" t="e">
        <f t="shared" si="3"/>
        <v>#DIV/0!</v>
      </c>
    </row>
    <row r="36" spans="2:9" x14ac:dyDescent="0.3">
      <c r="B36" s="142" t="s">
        <v>49</v>
      </c>
      <c r="C36" s="87"/>
      <c r="D36" s="147"/>
      <c r="E36" s="84"/>
      <c r="F36" s="85">
        <f>MIN($D$19,$D36,$D$19-SUM($F$31:F35))</f>
        <v>0</v>
      </c>
      <c r="H36" s="88" t="e">
        <f t="shared" si="2"/>
        <v>#DIV/0!</v>
      </c>
      <c r="I36" s="88" t="e">
        <f t="shared" si="3"/>
        <v>#DIV/0!</v>
      </c>
    </row>
    <row r="37" spans="2:9" x14ac:dyDescent="0.3">
      <c r="B37" s="100" t="s">
        <v>50</v>
      </c>
      <c r="C37" s="87"/>
      <c r="D37" s="147"/>
      <c r="E37" s="84"/>
      <c r="F37" s="85">
        <f>MIN($D$19,$D37,$D$19-SUM($F$31:F36))</f>
        <v>0</v>
      </c>
      <c r="H37" s="88" t="e">
        <f t="shared" si="2"/>
        <v>#DIV/0!</v>
      </c>
      <c r="I37" s="88" t="e">
        <f t="shared" si="3"/>
        <v>#DIV/0!</v>
      </c>
    </row>
    <row r="38" spans="2:9" x14ac:dyDescent="0.3">
      <c r="B38" s="100" t="s">
        <v>51</v>
      </c>
      <c r="C38" s="87"/>
      <c r="D38" s="147"/>
      <c r="E38" s="84"/>
      <c r="F38" s="85">
        <f>MIN($D$19,$D38,$D$19-SUM($F$31:F37))</f>
        <v>0</v>
      </c>
      <c r="H38" s="88" t="e">
        <f t="shared" si="2"/>
        <v>#DIV/0!</v>
      </c>
      <c r="I38" s="88" t="e">
        <f t="shared" si="3"/>
        <v>#DIV/0!</v>
      </c>
    </row>
    <row r="39" spans="2:9" x14ac:dyDescent="0.3">
      <c r="B39" s="100" t="s">
        <v>52</v>
      </c>
      <c r="C39" s="87"/>
      <c r="D39" s="147"/>
      <c r="E39" s="84"/>
      <c r="F39" s="85">
        <f>MIN($D$19,$D39,$D$19-SUM($F$31:F38))</f>
        <v>0</v>
      </c>
      <c r="H39" s="88" t="e">
        <f t="shared" si="2"/>
        <v>#DIV/0!</v>
      </c>
      <c r="I39" s="88" t="e">
        <f t="shared" si="3"/>
        <v>#DIV/0!</v>
      </c>
    </row>
    <row r="40" spans="2:9" x14ac:dyDescent="0.3">
      <c r="B40" s="100" t="s">
        <v>53</v>
      </c>
      <c r="C40" s="87"/>
      <c r="D40" s="147"/>
      <c r="E40" s="84"/>
      <c r="F40" s="85">
        <f>MIN($D$19,$D40,$D$19-SUM($F$31:F39))</f>
        <v>0</v>
      </c>
      <c r="H40" s="88" t="e">
        <f t="shared" si="2"/>
        <v>#DIV/0!</v>
      </c>
      <c r="I40" s="88" t="e">
        <f t="shared" si="3"/>
        <v>#DIV/0!</v>
      </c>
    </row>
    <row r="41" spans="2:9" x14ac:dyDescent="0.3">
      <c r="B41" s="100" t="s">
        <v>54</v>
      </c>
      <c r="C41" s="87"/>
      <c r="D41" s="147"/>
      <c r="E41" s="84"/>
      <c r="F41" s="85">
        <f>MIN($D$19,$D41,$D$19-SUM($F$31:F40))</f>
        <v>0</v>
      </c>
      <c r="H41" s="88" t="e">
        <f t="shared" si="2"/>
        <v>#DIV/0!</v>
      </c>
      <c r="I41" s="88" t="e">
        <f t="shared" si="3"/>
        <v>#DIV/0!</v>
      </c>
    </row>
    <row r="42" spans="2:9" x14ac:dyDescent="0.3">
      <c r="B42" s="100" t="s">
        <v>55</v>
      </c>
      <c r="C42" s="87"/>
      <c r="D42" s="147"/>
      <c r="E42" s="84"/>
      <c r="F42" s="85">
        <f>MIN($D$19,$D42,$D$19-SUM($F$31:F41))</f>
        <v>0</v>
      </c>
      <c r="H42" s="88" t="e">
        <f t="shared" si="2"/>
        <v>#DIV/0!</v>
      </c>
      <c r="I42" s="88" t="e">
        <f t="shared" si="3"/>
        <v>#DIV/0!</v>
      </c>
    </row>
    <row r="43" spans="2:9" x14ac:dyDescent="0.3">
      <c r="B43" s="100" t="s">
        <v>56</v>
      </c>
      <c r="C43" s="87"/>
      <c r="D43" s="147"/>
      <c r="E43" s="84"/>
      <c r="F43" s="85">
        <f>MIN($D$19,$D43,$D$19-SUM($F$31:F42))</f>
        <v>0</v>
      </c>
      <c r="H43" s="88" t="e">
        <f t="shared" si="2"/>
        <v>#DIV/0!</v>
      </c>
      <c r="I43" s="88" t="e">
        <f t="shared" si="3"/>
        <v>#DIV/0!</v>
      </c>
    </row>
    <row r="44" spans="2:9" x14ac:dyDescent="0.3">
      <c r="B44" s="100" t="s">
        <v>57</v>
      </c>
      <c r="C44" s="87"/>
      <c r="D44" s="147"/>
      <c r="E44" s="84"/>
      <c r="F44" s="85">
        <f>MIN($D$19,$D44,$D$19-SUM($F$31:F43))</f>
        <v>0</v>
      </c>
      <c r="H44" s="88" t="e">
        <f t="shared" si="2"/>
        <v>#DIV/0!</v>
      </c>
      <c r="I44" s="88" t="e">
        <f t="shared" si="3"/>
        <v>#DIV/0!</v>
      </c>
    </row>
    <row r="45" spans="2:9" x14ac:dyDescent="0.3">
      <c r="B45" s="100" t="s">
        <v>58</v>
      </c>
      <c r="C45" s="87"/>
      <c r="D45" s="147"/>
      <c r="E45" s="84"/>
      <c r="F45" s="85">
        <f>MIN($D$19,$D45,$D$19-SUM($F$31:F44))</f>
        <v>0</v>
      </c>
      <c r="H45" s="88" t="e">
        <f t="shared" si="2"/>
        <v>#DIV/0!</v>
      </c>
      <c r="I45" s="88" t="e">
        <f t="shared" si="3"/>
        <v>#DIV/0!</v>
      </c>
    </row>
    <row r="46" spans="2:9" x14ac:dyDescent="0.3">
      <c r="B46" s="100" t="s">
        <v>59</v>
      </c>
      <c r="C46" s="87"/>
      <c r="D46" s="150"/>
      <c r="E46" s="84"/>
      <c r="F46" s="85">
        <f>MIN($D$19,$D46,$D$19-SUM($F$31:F45))</f>
        <v>0</v>
      </c>
      <c r="H46" s="88" t="e">
        <f t="shared" si="2"/>
        <v>#DIV/0!</v>
      </c>
      <c r="I46" s="88" t="e">
        <f t="shared" si="3"/>
        <v>#DIV/0!</v>
      </c>
    </row>
    <row r="47" spans="2:9" x14ac:dyDescent="0.3">
      <c r="B47" s="100" t="s">
        <v>60</v>
      </c>
      <c r="C47" s="87"/>
      <c r="D47" s="150"/>
      <c r="E47" s="84"/>
      <c r="F47" s="85">
        <f>MIN($D$19,$D47,$D$19-SUM($F$31:F46))</f>
        <v>0</v>
      </c>
      <c r="H47" s="88" t="e">
        <f t="shared" si="2"/>
        <v>#DIV/0!</v>
      </c>
      <c r="I47" s="88" t="e">
        <f t="shared" si="3"/>
        <v>#DIV/0!</v>
      </c>
    </row>
    <row r="48" spans="2:9" x14ac:dyDescent="0.3">
      <c r="B48" s="100" t="s">
        <v>61</v>
      </c>
      <c r="C48" s="87"/>
      <c r="D48" s="150"/>
      <c r="E48" s="84"/>
      <c r="F48" s="85">
        <f>MIN($D$19,$D48,$D$19-SUM($F$31:F47))</f>
        <v>0</v>
      </c>
      <c r="H48" s="88" t="e">
        <f t="shared" si="2"/>
        <v>#DIV/0!</v>
      </c>
      <c r="I48" s="88" t="e">
        <f t="shared" si="3"/>
        <v>#DIV/0!</v>
      </c>
    </row>
    <row r="49" spans="2:9" x14ac:dyDescent="0.3">
      <c r="B49" s="100" t="s">
        <v>62</v>
      </c>
      <c r="C49" s="87"/>
      <c r="D49" s="150"/>
      <c r="E49" s="84"/>
      <c r="F49" s="85">
        <f>MIN($D$19,$D49,$D$19-SUM($F$31:F48))</f>
        <v>0</v>
      </c>
      <c r="H49" s="88" t="e">
        <f t="shared" si="2"/>
        <v>#DIV/0!</v>
      </c>
      <c r="I49" s="88" t="e">
        <f t="shared" si="3"/>
        <v>#DIV/0!</v>
      </c>
    </row>
    <row r="50" spans="2:9" x14ac:dyDescent="0.3">
      <c r="B50" s="100" t="s">
        <v>63</v>
      </c>
      <c r="C50" s="87"/>
      <c r="D50" s="150"/>
      <c r="E50" s="84"/>
      <c r="F50" s="85">
        <f>MIN($D$19,$D50,$D$19-SUM($F$31:F49))</f>
        <v>0</v>
      </c>
      <c r="H50" s="88" t="e">
        <f t="shared" si="2"/>
        <v>#DIV/0!</v>
      </c>
      <c r="I50" s="88" t="e">
        <f t="shared" si="3"/>
        <v>#DIV/0!</v>
      </c>
    </row>
    <row r="51" spans="2:9" x14ac:dyDescent="0.3">
      <c r="B51" s="100" t="s">
        <v>64</v>
      </c>
      <c r="C51" s="87"/>
      <c r="D51" s="150"/>
      <c r="E51" s="84"/>
      <c r="F51" s="85">
        <f>MIN($D$19,$D51,$D$19-SUM($F$31:F50))</f>
        <v>0</v>
      </c>
      <c r="H51" s="88" t="e">
        <f t="shared" si="2"/>
        <v>#DIV/0!</v>
      </c>
      <c r="I51" s="88" t="e">
        <f t="shared" si="3"/>
        <v>#DIV/0!</v>
      </c>
    </row>
    <row r="52" spans="2:9" x14ac:dyDescent="0.3">
      <c r="B52" s="100" t="s">
        <v>65</v>
      </c>
      <c r="C52" s="87"/>
      <c r="D52" s="150"/>
      <c r="E52" s="84"/>
      <c r="F52" s="85">
        <f>MIN($D$19,$D52,$D$19-SUM($F$31:F51))</f>
        <v>0</v>
      </c>
      <c r="H52" s="88" t="e">
        <f t="shared" si="2"/>
        <v>#DIV/0!</v>
      </c>
      <c r="I52" s="88" t="e">
        <f t="shared" si="3"/>
        <v>#DIV/0!</v>
      </c>
    </row>
    <row r="53" spans="2:9" x14ac:dyDescent="0.3">
      <c r="B53" s="100" t="s">
        <v>66</v>
      </c>
      <c r="C53" s="87"/>
      <c r="D53" s="150"/>
      <c r="E53" s="84"/>
      <c r="F53" s="85">
        <f>MIN($D$19,$D53,$D$19-SUM($F$31:F52))</f>
        <v>0</v>
      </c>
      <c r="H53" s="88" t="e">
        <f t="shared" si="2"/>
        <v>#DIV/0!</v>
      </c>
      <c r="I53" s="88" t="e">
        <f t="shared" si="3"/>
        <v>#DIV/0!</v>
      </c>
    </row>
    <row r="54" spans="2:9" x14ac:dyDescent="0.3">
      <c r="B54" s="100" t="s">
        <v>67</v>
      </c>
      <c r="C54" s="87"/>
      <c r="D54" s="150"/>
      <c r="E54" s="84"/>
      <c r="F54" s="85">
        <f>MIN($D$19,$D54,$D$19-SUM($F$31:F53))</f>
        <v>0</v>
      </c>
      <c r="H54" s="88" t="e">
        <f t="shared" si="2"/>
        <v>#DIV/0!</v>
      </c>
      <c r="I54" s="88" t="e">
        <f t="shared" si="3"/>
        <v>#DIV/0!</v>
      </c>
    </row>
    <row r="55" spans="2:9" x14ac:dyDescent="0.3">
      <c r="B55" s="100" t="s">
        <v>68</v>
      </c>
      <c r="C55" s="87"/>
      <c r="D55" s="150"/>
      <c r="E55" s="84"/>
      <c r="F55" s="85">
        <f>MIN($D$19,$D55,$D$19-SUM($F$31:F54))</f>
        <v>0</v>
      </c>
      <c r="H55" s="88" t="e">
        <f t="shared" si="2"/>
        <v>#DIV/0!</v>
      </c>
      <c r="I55" s="88" t="e">
        <f t="shared" si="3"/>
        <v>#DIV/0!</v>
      </c>
    </row>
    <row r="56" spans="2:9" x14ac:dyDescent="0.3">
      <c r="B56" s="100" t="s">
        <v>69</v>
      </c>
      <c r="C56" s="87"/>
      <c r="D56" s="150"/>
      <c r="E56" s="84"/>
      <c r="F56" s="85">
        <f>MIN($D$19,$D56,$D$19-SUM($F$31:F55))</f>
        <v>0</v>
      </c>
      <c r="H56" s="88" t="e">
        <f t="shared" si="2"/>
        <v>#DIV/0!</v>
      </c>
      <c r="I56" s="88" t="e">
        <f t="shared" si="3"/>
        <v>#DIV/0!</v>
      </c>
    </row>
    <row r="57" spans="2:9" x14ac:dyDescent="0.3">
      <c r="B57" s="100" t="s">
        <v>70</v>
      </c>
      <c r="C57" s="87"/>
      <c r="D57" s="150"/>
      <c r="E57" s="84"/>
      <c r="F57" s="85">
        <f>MIN($D$19,$D57,$D$19-SUM($F$31:F56))</f>
        <v>0</v>
      </c>
      <c r="H57" s="88" t="e">
        <f t="shared" si="2"/>
        <v>#DIV/0!</v>
      </c>
      <c r="I57" s="88" t="e">
        <f t="shared" si="3"/>
        <v>#DIV/0!</v>
      </c>
    </row>
    <row r="58" spans="2:9" x14ac:dyDescent="0.3">
      <c r="B58" s="100" t="s">
        <v>71</v>
      </c>
      <c r="C58" s="87"/>
      <c r="D58" s="150"/>
      <c r="E58" s="84"/>
      <c r="F58" s="85">
        <f>MIN($D$19,$D58,$D$19-SUM($F$31:F57))</f>
        <v>0</v>
      </c>
      <c r="H58" s="88" t="e">
        <f t="shared" si="2"/>
        <v>#DIV/0!</v>
      </c>
      <c r="I58" s="88" t="e">
        <f t="shared" si="3"/>
        <v>#DIV/0!</v>
      </c>
    </row>
    <row r="59" spans="2:9" x14ac:dyDescent="0.3">
      <c r="B59" s="101" t="s">
        <v>72</v>
      </c>
      <c r="C59" s="87"/>
      <c r="D59" s="150"/>
      <c r="E59" s="84"/>
      <c r="F59" s="85">
        <f>MIN($D$19,$D59,$D$19-SUM($F$31:F58))</f>
        <v>0</v>
      </c>
      <c r="H59" s="88" t="e">
        <f t="shared" si="2"/>
        <v>#DIV/0!</v>
      </c>
      <c r="I59" s="88" t="e">
        <f t="shared" si="3"/>
        <v>#DIV/0!</v>
      </c>
    </row>
    <row r="60" spans="2:9" x14ac:dyDescent="0.3">
      <c r="B60" s="100" t="s">
        <v>73</v>
      </c>
      <c r="C60" s="87"/>
      <c r="D60" s="150"/>
      <c r="E60" s="84"/>
      <c r="F60" s="85">
        <f>MIN($D$19,$D60,$D$19-SUM($F$31:F59))</f>
        <v>0</v>
      </c>
      <c r="H60" s="88" t="e">
        <f t="shared" si="2"/>
        <v>#DIV/0!</v>
      </c>
      <c r="I60" s="88" t="e">
        <f t="shared" si="3"/>
        <v>#DIV/0!</v>
      </c>
    </row>
    <row r="61" spans="2:9" x14ac:dyDescent="0.3">
      <c r="B61" s="102" t="s">
        <v>74</v>
      </c>
      <c r="C61" s="87"/>
      <c r="D61" s="150"/>
      <c r="E61" s="84"/>
      <c r="F61" s="85">
        <f>MIN($D$19,$D61,$D$19-SUM($F$31:F60))</f>
        <v>0</v>
      </c>
      <c r="H61" s="88" t="e">
        <f t="shared" si="2"/>
        <v>#DIV/0!</v>
      </c>
      <c r="I61" s="88" t="e">
        <f t="shared" si="3"/>
        <v>#DIV/0!</v>
      </c>
    </row>
    <row r="62" spans="2:9" x14ac:dyDescent="0.3">
      <c r="B62" s="142" t="s">
        <v>75</v>
      </c>
      <c r="C62" s="87"/>
      <c r="D62" s="150"/>
      <c r="E62" s="84"/>
      <c r="F62" s="85">
        <f>MIN($D$19,$D62,$D$19-SUM($F$31:F61))</f>
        <v>0</v>
      </c>
      <c r="H62" s="88" t="e">
        <f t="shared" si="2"/>
        <v>#DIV/0!</v>
      </c>
      <c r="I62" s="88" t="e">
        <f t="shared" si="3"/>
        <v>#DIV/0!</v>
      </c>
    </row>
    <row r="63" spans="2:9" x14ac:dyDescent="0.3">
      <c r="B63" s="100" t="s">
        <v>76</v>
      </c>
      <c r="C63" s="87"/>
      <c r="D63" s="150"/>
      <c r="E63" s="84"/>
      <c r="F63" s="85">
        <f>MIN($D$19,$D63,$D$19-SUM($F$31:F62))</f>
        <v>0</v>
      </c>
      <c r="H63" s="88" t="e">
        <f t="shared" si="2"/>
        <v>#DIV/0!</v>
      </c>
      <c r="I63" s="88" t="e">
        <f t="shared" si="3"/>
        <v>#DIV/0!</v>
      </c>
    </row>
    <row r="64" spans="2:9" x14ac:dyDescent="0.3">
      <c r="B64" s="142" t="s">
        <v>77</v>
      </c>
      <c r="C64" s="87"/>
      <c r="D64" s="150"/>
      <c r="E64" s="84"/>
      <c r="F64" s="85">
        <f>MIN($D$19,$D64,$D$19-SUM($F$31:F63))</f>
        <v>0</v>
      </c>
      <c r="H64" s="88" t="e">
        <f t="shared" si="2"/>
        <v>#DIV/0!</v>
      </c>
      <c r="I64" s="88" t="e">
        <f t="shared" si="3"/>
        <v>#DIV/0!</v>
      </c>
    </row>
    <row r="65" spans="1:9" x14ac:dyDescent="0.3">
      <c r="B65" s="142" t="s">
        <v>78</v>
      </c>
      <c r="C65" s="87"/>
      <c r="D65" s="150"/>
      <c r="E65" s="84"/>
      <c r="F65" s="85">
        <f>MIN($D$19,$D65,$D$19-SUM($F$31:F64))</f>
        <v>0</v>
      </c>
      <c r="H65" s="88" t="e">
        <f t="shared" si="2"/>
        <v>#DIV/0!</v>
      </c>
      <c r="I65" s="88" t="e">
        <f t="shared" si="3"/>
        <v>#DIV/0!</v>
      </c>
    </row>
    <row r="66" spans="1:9" x14ac:dyDescent="0.3">
      <c r="B66" s="142" t="s">
        <v>79</v>
      </c>
      <c r="C66" s="87"/>
      <c r="D66" s="147"/>
      <c r="E66" s="84"/>
      <c r="F66" s="85">
        <f>MIN($D$19,$D66,$D$19-SUM($F$31:F65))</f>
        <v>0</v>
      </c>
      <c r="H66" s="88" t="e">
        <f t="shared" si="2"/>
        <v>#DIV/0!</v>
      </c>
      <c r="I66" s="88" t="e">
        <f t="shared" si="3"/>
        <v>#DIV/0!</v>
      </c>
    </row>
    <row r="67" spans="1:9" x14ac:dyDescent="0.3">
      <c r="B67" s="142" t="s">
        <v>79</v>
      </c>
      <c r="C67" s="87"/>
      <c r="D67" s="150"/>
      <c r="E67" s="84"/>
      <c r="F67" s="90">
        <f>MIN($D$19,$D67,$D$19-SUM($F$31:F66))</f>
        <v>0</v>
      </c>
      <c r="H67" s="91" t="e">
        <f t="shared" si="2"/>
        <v>#DIV/0!</v>
      </c>
      <c r="I67" s="91" t="e">
        <f t="shared" si="3"/>
        <v>#DIV/0!</v>
      </c>
    </row>
    <row r="68" spans="1:9" s="103" customFormat="1" x14ac:dyDescent="0.3">
      <c r="B68" s="145" t="s">
        <v>80</v>
      </c>
      <c r="C68" s="48"/>
      <c r="D68" s="151">
        <f>SUM(D30:D67)</f>
        <v>0</v>
      </c>
      <c r="E68" s="105"/>
      <c r="F68" s="104">
        <f>SUM(F30:F67)</f>
        <v>0</v>
      </c>
      <c r="G68" s="106"/>
      <c r="H68" s="88" t="e">
        <f t="shared" si="2"/>
        <v>#DIV/0!</v>
      </c>
      <c r="I68" s="88" t="e">
        <f t="shared" si="3"/>
        <v>#DIV/0!</v>
      </c>
    </row>
    <row r="69" spans="1:9" s="103" customFormat="1" ht="5.25" customHeight="1" x14ac:dyDescent="0.3">
      <c r="A69" s="46"/>
      <c r="B69" s="107"/>
      <c r="C69" s="96"/>
      <c r="D69" s="152"/>
      <c r="E69" s="84"/>
      <c r="F69" s="108"/>
      <c r="G69" s="50"/>
      <c r="H69" s="98"/>
      <c r="I69" s="98"/>
    </row>
    <row r="70" spans="1:9" s="103" customFormat="1" ht="15.6" x14ac:dyDescent="0.3">
      <c r="A70" s="46"/>
      <c r="B70" s="83" t="s">
        <v>81</v>
      </c>
      <c r="C70" s="48"/>
      <c r="D70" s="146"/>
      <c r="E70" s="109"/>
      <c r="F70" s="110"/>
      <c r="G70" s="111"/>
      <c r="H70" s="88"/>
      <c r="I70" s="88"/>
    </row>
    <row r="71" spans="1:9" ht="15" customHeight="1" x14ac:dyDescent="0.3">
      <c r="B71" s="142" t="s">
        <v>82</v>
      </c>
      <c r="C71" s="87"/>
      <c r="D71" s="150"/>
      <c r="E71" s="84"/>
      <c r="F71" s="85">
        <f>MIN($D$19,$D71,$D$19-$F$68-$F$28)</f>
        <v>0</v>
      </c>
      <c r="H71" s="88" t="e">
        <f>+D71/$C$12</f>
        <v>#DIV/0!</v>
      </c>
      <c r="I71" s="88" t="e">
        <f>+F71/$C$12</f>
        <v>#DIV/0!</v>
      </c>
    </row>
    <row r="72" spans="1:9" x14ac:dyDescent="0.3">
      <c r="B72" s="142" t="s">
        <v>83</v>
      </c>
      <c r="C72" s="87"/>
      <c r="D72" s="150"/>
      <c r="E72" s="84"/>
      <c r="F72" s="85">
        <f>MIN($D$19,$D72,$D$19-$F$68-$F$28-SUM($F$71:F71))</f>
        <v>0</v>
      </c>
      <c r="H72" s="88" t="e">
        <f t="shared" ref="H72:H89" si="4">+D72/$C$12</f>
        <v>#DIV/0!</v>
      </c>
      <c r="I72" s="88" t="e">
        <f t="shared" ref="I72:I89" si="5">+F72/$C$12</f>
        <v>#DIV/0!</v>
      </c>
    </row>
    <row r="73" spans="1:9" x14ac:dyDescent="0.3">
      <c r="B73" s="142" t="s">
        <v>84</v>
      </c>
      <c r="C73" s="87"/>
      <c r="D73" s="150"/>
      <c r="E73" s="84"/>
      <c r="F73" s="85"/>
      <c r="H73" s="88" t="e">
        <f t="shared" si="4"/>
        <v>#DIV/0!</v>
      </c>
      <c r="I73" s="88" t="e">
        <f t="shared" si="5"/>
        <v>#DIV/0!</v>
      </c>
    </row>
    <row r="74" spans="1:9" x14ac:dyDescent="0.3">
      <c r="B74" s="142" t="s">
        <v>85</v>
      </c>
      <c r="C74" s="87"/>
      <c r="D74" s="150"/>
      <c r="E74" s="84"/>
      <c r="F74" s="85"/>
      <c r="H74" s="88" t="e">
        <f t="shared" si="4"/>
        <v>#DIV/0!</v>
      </c>
      <c r="I74" s="88" t="e">
        <f t="shared" si="5"/>
        <v>#DIV/0!</v>
      </c>
    </row>
    <row r="75" spans="1:9" x14ac:dyDescent="0.3">
      <c r="B75" s="142" t="s">
        <v>86</v>
      </c>
      <c r="C75" s="87"/>
      <c r="D75" s="150"/>
      <c r="E75" s="84"/>
      <c r="F75" s="85">
        <f>MIN($D$19,$D75,$D$19-$F$68-$F$28-SUM($F$71:F72))</f>
        <v>0</v>
      </c>
      <c r="H75" s="88" t="e">
        <f t="shared" si="4"/>
        <v>#DIV/0!</v>
      </c>
      <c r="I75" s="88" t="e">
        <f t="shared" si="5"/>
        <v>#DIV/0!</v>
      </c>
    </row>
    <row r="76" spans="1:9" x14ac:dyDescent="0.3">
      <c r="B76" s="142" t="s">
        <v>87</v>
      </c>
      <c r="C76" s="87"/>
      <c r="D76" s="150"/>
      <c r="E76" s="84"/>
      <c r="F76" s="85">
        <f>MIN($D$19,$D76,$D$19-$F$68-$F$28-SUM($F$71:F75))</f>
        <v>0</v>
      </c>
      <c r="H76" s="88" t="e">
        <f t="shared" si="4"/>
        <v>#DIV/0!</v>
      </c>
      <c r="I76" s="88" t="e">
        <f t="shared" si="5"/>
        <v>#DIV/0!</v>
      </c>
    </row>
    <row r="77" spans="1:9" x14ac:dyDescent="0.3">
      <c r="B77" s="142" t="s">
        <v>88</v>
      </c>
      <c r="C77" s="87"/>
      <c r="D77" s="150"/>
      <c r="E77" s="84"/>
      <c r="F77" s="85">
        <f>MIN($D$19,$D77,$D$19-$F$68-$F$28-SUM($F$71:F76))</f>
        <v>0</v>
      </c>
      <c r="H77" s="88" t="e">
        <f t="shared" si="4"/>
        <v>#DIV/0!</v>
      </c>
      <c r="I77" s="88" t="e">
        <f t="shared" si="5"/>
        <v>#DIV/0!</v>
      </c>
    </row>
    <row r="78" spans="1:9" x14ac:dyDescent="0.3">
      <c r="B78" s="142" t="s">
        <v>89</v>
      </c>
      <c r="C78" s="87"/>
      <c r="D78" s="150"/>
      <c r="E78" s="84"/>
      <c r="F78" s="85">
        <f>MIN($D$19,$D78,$D$19-$F$68-$F$28-SUM($F$71:F77))</f>
        <v>0</v>
      </c>
      <c r="H78" s="88" t="e">
        <f t="shared" si="4"/>
        <v>#DIV/0!</v>
      </c>
      <c r="I78" s="88" t="e">
        <f t="shared" si="5"/>
        <v>#DIV/0!</v>
      </c>
    </row>
    <row r="79" spans="1:9" x14ac:dyDescent="0.3">
      <c r="B79" s="142" t="s">
        <v>90</v>
      </c>
      <c r="C79" s="87"/>
      <c r="D79" s="150"/>
      <c r="E79" s="84"/>
      <c r="F79" s="85">
        <f>MIN($D$19,$D79,$D$19-$F$68-$F$28-SUM($F$71:F78))</f>
        <v>0</v>
      </c>
      <c r="H79" s="88" t="e">
        <f t="shared" si="4"/>
        <v>#DIV/0!</v>
      </c>
      <c r="I79" s="88" t="e">
        <f t="shared" si="5"/>
        <v>#DIV/0!</v>
      </c>
    </row>
    <row r="80" spans="1:9" x14ac:dyDescent="0.3">
      <c r="B80" s="142" t="s">
        <v>91</v>
      </c>
      <c r="C80" s="87"/>
      <c r="D80" s="150"/>
      <c r="E80" s="84"/>
      <c r="F80" s="85">
        <f>MIN($D$19,$D80,$D$19-$F$68-$F$28-SUM($F$71:F79))</f>
        <v>0</v>
      </c>
      <c r="H80" s="88" t="e">
        <f t="shared" si="4"/>
        <v>#DIV/0!</v>
      </c>
      <c r="I80" s="88" t="e">
        <f t="shared" si="5"/>
        <v>#DIV/0!</v>
      </c>
    </row>
    <row r="81" spans="1:22" x14ac:dyDescent="0.3">
      <c r="B81" s="142" t="s">
        <v>92</v>
      </c>
      <c r="C81" s="87"/>
      <c r="D81" s="150"/>
      <c r="E81" s="84"/>
      <c r="F81" s="85">
        <f>MIN($D$19,$D81,$D$19-$F$68-$F$28-SUM($F$71:F80))</f>
        <v>0</v>
      </c>
      <c r="H81" s="88" t="e">
        <f t="shared" si="4"/>
        <v>#DIV/0!</v>
      </c>
      <c r="I81" s="88" t="e">
        <f t="shared" si="5"/>
        <v>#DIV/0!</v>
      </c>
    </row>
    <row r="82" spans="1:22" x14ac:dyDescent="0.3">
      <c r="B82" s="142" t="s">
        <v>93</v>
      </c>
      <c r="C82" s="87"/>
      <c r="D82" s="150"/>
      <c r="E82" s="84"/>
      <c r="F82" s="85">
        <f>MIN($D$19,$D82,$D$19-$F$68-$F$28-SUM($F$71:F81))</f>
        <v>0</v>
      </c>
      <c r="H82" s="88" t="e">
        <f t="shared" si="4"/>
        <v>#DIV/0!</v>
      </c>
      <c r="I82" s="88" t="e">
        <f t="shared" si="5"/>
        <v>#DIV/0!</v>
      </c>
    </row>
    <row r="83" spans="1:22" x14ac:dyDescent="0.3">
      <c r="B83" s="142" t="s">
        <v>94</v>
      </c>
      <c r="C83" s="87"/>
      <c r="D83" s="150"/>
      <c r="E83" s="84"/>
      <c r="F83" s="85">
        <f>MIN($D$19,$D83,$D$19-$F$68-$F$28-SUM($F$71:F82))</f>
        <v>0</v>
      </c>
      <c r="H83" s="88" t="e">
        <f t="shared" si="4"/>
        <v>#DIV/0!</v>
      </c>
      <c r="I83" s="88" t="e">
        <f t="shared" si="5"/>
        <v>#DIV/0!</v>
      </c>
    </row>
    <row r="84" spans="1:22" x14ac:dyDescent="0.3">
      <c r="B84" s="100" t="s">
        <v>95</v>
      </c>
      <c r="C84" s="87"/>
      <c r="D84" s="150"/>
      <c r="E84" s="84"/>
      <c r="F84" s="85">
        <f>MIN($D$19,$D84,$D$19-$F$68-$F$28-SUM($F$71:F83))</f>
        <v>0</v>
      </c>
      <c r="H84" s="88" t="e">
        <f t="shared" si="4"/>
        <v>#DIV/0!</v>
      </c>
      <c r="I84" s="88" t="e">
        <f t="shared" si="5"/>
        <v>#DIV/0!</v>
      </c>
    </row>
    <row r="85" spans="1:22" x14ac:dyDescent="0.3">
      <c r="B85" s="142" t="s">
        <v>96</v>
      </c>
      <c r="C85" s="87"/>
      <c r="D85" s="150"/>
      <c r="E85" s="84"/>
      <c r="F85" s="85">
        <f>MIN($D$19,$D85,$D$19-$F$68-$F$28-SUM($F$71:F84))</f>
        <v>0</v>
      </c>
      <c r="H85" s="88" t="e">
        <f t="shared" si="4"/>
        <v>#DIV/0!</v>
      </c>
      <c r="I85" s="88" t="e">
        <f t="shared" si="5"/>
        <v>#DIV/0!</v>
      </c>
    </row>
    <row r="86" spans="1:22" x14ac:dyDescent="0.3">
      <c r="B86" s="142" t="s">
        <v>97</v>
      </c>
      <c r="C86" s="87"/>
      <c r="D86" s="150"/>
      <c r="E86" s="84"/>
      <c r="F86" s="85">
        <f>MIN($D$19,$D86,$D$19-$F$68-$F$28-SUM($F$71:F85))</f>
        <v>0</v>
      </c>
      <c r="H86" s="88" t="e">
        <f t="shared" si="4"/>
        <v>#DIV/0!</v>
      </c>
      <c r="I86" s="88" t="e">
        <f t="shared" si="5"/>
        <v>#DIV/0!</v>
      </c>
    </row>
    <row r="87" spans="1:22" x14ac:dyDescent="0.3">
      <c r="B87" s="142" t="s">
        <v>79</v>
      </c>
      <c r="C87" s="87"/>
      <c r="D87" s="150"/>
      <c r="E87" s="84"/>
      <c r="F87" s="85">
        <f>MIN($D$19,$D87,$D$19-$F$68-$F$28-SUM($F$71:F86))</f>
        <v>0</v>
      </c>
      <c r="H87" s="88" t="e">
        <f t="shared" si="4"/>
        <v>#DIV/0!</v>
      </c>
      <c r="I87" s="88" t="e">
        <f t="shared" si="5"/>
        <v>#DIV/0!</v>
      </c>
    </row>
    <row r="88" spans="1:22" x14ac:dyDescent="0.3">
      <c r="B88" s="142" t="s">
        <v>98</v>
      </c>
      <c r="C88" s="87"/>
      <c r="D88" s="147"/>
      <c r="E88" s="84"/>
      <c r="F88" s="90">
        <f>MIN($D$19,$D88,$D$19-$F$68-$F$28-SUM($F$71:F87))</f>
        <v>0</v>
      </c>
      <c r="H88" s="91" t="e">
        <f t="shared" si="4"/>
        <v>#DIV/0!</v>
      </c>
      <c r="I88" s="91" t="e">
        <f t="shared" si="5"/>
        <v>#DIV/0!</v>
      </c>
    </row>
    <row r="89" spans="1:22" x14ac:dyDescent="0.3">
      <c r="A89" s="103"/>
      <c r="B89" s="145" t="s">
        <v>99</v>
      </c>
      <c r="D89" s="151">
        <f>SUM(D70:D88)</f>
        <v>0</v>
      </c>
      <c r="E89" s="93"/>
      <c r="F89" s="104">
        <f>SUM(F70:F88)</f>
        <v>0</v>
      </c>
      <c r="G89" s="106"/>
      <c r="H89" s="88" t="e">
        <f t="shared" si="4"/>
        <v>#DIV/0!</v>
      </c>
      <c r="I89" s="88" t="e">
        <f t="shared" si="5"/>
        <v>#DIV/0!</v>
      </c>
    </row>
    <row r="90" spans="1:22" ht="6.75" customHeight="1" x14ac:dyDescent="0.3">
      <c r="A90" s="103"/>
      <c r="B90" s="95"/>
      <c r="C90" s="96"/>
      <c r="D90" s="153"/>
      <c r="E90" s="84"/>
      <c r="F90" s="112"/>
      <c r="G90" s="113"/>
      <c r="H90" s="98"/>
      <c r="I90" s="98"/>
    </row>
    <row r="91" spans="1:22" x14ac:dyDescent="0.3">
      <c r="B91" s="65" t="s">
        <v>100</v>
      </c>
      <c r="D91" s="154">
        <f>SUM(D28,D68,D89)</f>
        <v>0</v>
      </c>
      <c r="E91" s="93"/>
      <c r="F91" s="114">
        <f>SUM(F28,F68,F89)</f>
        <v>0</v>
      </c>
      <c r="G91" s="49"/>
      <c r="H91" s="91" t="e">
        <f t="shared" ref="H91" si="6">+D91/$C$12</f>
        <v>#DIV/0!</v>
      </c>
      <c r="I91" s="91" t="e">
        <f t="shared" ref="I91:I92" si="7">+F91/$C$12</f>
        <v>#DIV/0!</v>
      </c>
      <c r="O91" s="115"/>
    </row>
    <row r="92" spans="1:22" ht="15" customHeight="1" x14ac:dyDescent="0.3">
      <c r="B92" s="65" t="s">
        <v>101</v>
      </c>
      <c r="C92" s="116"/>
      <c r="D92" s="117"/>
      <c r="E92" s="84"/>
      <c r="F92" s="118">
        <f>D92</f>
        <v>0</v>
      </c>
      <c r="G92" s="119"/>
      <c r="H92" s="88" t="e">
        <f>+D92/$C$12</f>
        <v>#DIV/0!</v>
      </c>
      <c r="I92" s="88" t="e">
        <f t="shared" si="7"/>
        <v>#DIV/0!</v>
      </c>
    </row>
    <row r="93" spans="1:22" ht="13.5" customHeight="1" x14ac:dyDescent="0.3">
      <c r="B93" s="120" t="s">
        <v>102</v>
      </c>
      <c r="C93" s="121"/>
      <c r="D93" s="122">
        <f>MIN(20000,0.15*D91)</f>
        <v>0</v>
      </c>
      <c r="F93" s="123"/>
      <c r="G93" s="119"/>
      <c r="H93" s="98"/>
      <c r="I93" s="98"/>
    </row>
    <row r="94" spans="1:22" ht="13.5" customHeight="1" x14ac:dyDescent="0.3">
      <c r="B94" s="230" t="s">
        <v>103</v>
      </c>
      <c r="C94" s="231"/>
      <c r="D94" s="232"/>
      <c r="F94" s="123"/>
      <c r="G94" s="119"/>
      <c r="H94" s="98"/>
      <c r="I94" s="98"/>
    </row>
    <row r="95" spans="1:22" ht="6.75" customHeight="1" x14ac:dyDescent="0.3">
      <c r="B95" s="124"/>
      <c r="C95" s="116"/>
      <c r="D95" s="125"/>
      <c r="E95" s="126"/>
      <c r="F95" s="123"/>
      <c r="G95" s="119"/>
      <c r="H95" s="98"/>
      <c r="I95" s="98"/>
    </row>
    <row r="96" spans="1:22" s="103" customFormat="1" ht="15.75" customHeight="1" thickBot="1" x14ac:dyDescent="0.35">
      <c r="B96" s="127" t="s">
        <v>30</v>
      </c>
      <c r="C96" s="128"/>
      <c r="D96" s="129">
        <f>SUM(D91,D92)</f>
        <v>0</v>
      </c>
      <c r="E96" s="130"/>
      <c r="F96" s="131">
        <f>SUM(F91,F92)</f>
        <v>0</v>
      </c>
      <c r="G96" s="130"/>
      <c r="H96" s="91" t="e">
        <f>+D96/$C$12</f>
        <v>#DIV/0!</v>
      </c>
      <c r="I96" s="91" t="e">
        <f>+F96/$C$12</f>
        <v>#DIV/0!</v>
      </c>
      <c r="O96" s="105"/>
      <c r="P96" s="132"/>
      <c r="Q96" s="132"/>
      <c r="R96" s="132"/>
      <c r="S96" s="132"/>
      <c r="T96" s="132"/>
      <c r="U96" s="132"/>
      <c r="V96" s="132"/>
    </row>
    <row r="97" spans="1:22" s="103" customFormat="1" ht="18" customHeight="1" thickTop="1" thickBot="1" x14ac:dyDescent="0.35">
      <c r="B97" s="133"/>
      <c r="C97" s="128"/>
      <c r="D97" s="134"/>
      <c r="E97" s="130"/>
      <c r="F97" s="130"/>
      <c r="G97" s="130"/>
      <c r="H97" s="51"/>
      <c r="I97" s="51"/>
      <c r="O97" s="132"/>
      <c r="P97" s="132"/>
      <c r="Q97" s="132"/>
      <c r="R97" s="132"/>
      <c r="S97" s="132"/>
      <c r="T97" s="132"/>
      <c r="U97" s="132"/>
      <c r="V97" s="132"/>
    </row>
    <row r="98" spans="1:22" s="103" customFormat="1" ht="18" customHeight="1" thickBot="1" x14ac:dyDescent="0.35">
      <c r="B98" s="155" t="s">
        <v>104</v>
      </c>
      <c r="C98" s="156"/>
      <c r="D98" s="157" t="s">
        <v>105</v>
      </c>
      <c r="E98" s="158"/>
      <c r="F98" s="233" t="s">
        <v>106</v>
      </c>
      <c r="G98" s="234"/>
      <c r="H98" s="234"/>
      <c r="I98" s="235"/>
      <c r="O98" s="132"/>
      <c r="P98" s="132"/>
      <c r="Q98" s="132"/>
      <c r="R98" s="132"/>
      <c r="S98" s="132"/>
      <c r="T98" s="132"/>
      <c r="U98" s="132"/>
      <c r="V98" s="132"/>
    </row>
    <row r="99" spans="1:22" s="103" customFormat="1" ht="26.25" customHeight="1" x14ac:dyDescent="0.3">
      <c r="B99" s="171" t="s">
        <v>107</v>
      </c>
      <c r="C99" s="179"/>
      <c r="D99" s="193">
        <f>D96*0.5</f>
        <v>0</v>
      </c>
      <c r="E99" s="196">
        <v>0</v>
      </c>
      <c r="F99" s="222" t="s">
        <v>108</v>
      </c>
      <c r="G99" s="222"/>
      <c r="H99" s="222"/>
      <c r="I99" s="223"/>
      <c r="O99" s="132"/>
      <c r="P99" s="132"/>
      <c r="Q99" s="132"/>
      <c r="R99" s="132"/>
      <c r="S99" s="132"/>
      <c r="T99" s="132"/>
      <c r="U99" s="132"/>
      <c r="V99" s="132"/>
    </row>
    <row r="100" spans="1:22" s="103" customFormat="1" x14ac:dyDescent="0.3">
      <c r="B100" s="159" t="s">
        <v>109</v>
      </c>
      <c r="C100" s="160"/>
      <c r="D100" s="161"/>
      <c r="E100" s="196"/>
      <c r="F100" s="236"/>
      <c r="G100" s="237"/>
      <c r="H100" s="237"/>
      <c r="I100" s="238"/>
      <c r="O100" s="132"/>
      <c r="P100" s="132"/>
      <c r="Q100" s="132"/>
      <c r="R100" s="132"/>
      <c r="S100" s="132"/>
      <c r="T100" s="132"/>
      <c r="U100" s="132"/>
      <c r="V100" s="132"/>
    </row>
    <row r="101" spans="1:22" ht="15" thickBot="1" x14ac:dyDescent="0.35">
      <c r="A101" s="103"/>
      <c r="B101" s="162" t="s">
        <v>110</v>
      </c>
      <c r="C101" s="160"/>
      <c r="D101" s="163"/>
      <c r="E101" s="196"/>
      <c r="F101" s="236"/>
      <c r="G101" s="237"/>
      <c r="H101" s="237"/>
      <c r="I101" s="238"/>
      <c r="O101" s="132"/>
      <c r="P101" s="132"/>
      <c r="Q101" s="132"/>
      <c r="R101" s="132"/>
      <c r="S101" s="132"/>
      <c r="T101" s="132"/>
      <c r="U101" s="132"/>
      <c r="V101" s="132"/>
    </row>
    <row r="102" spans="1:22" ht="22.2" customHeight="1" thickBot="1" x14ac:dyDescent="0.35">
      <c r="B102" s="165" t="s">
        <v>111</v>
      </c>
      <c r="C102" s="164"/>
      <c r="D102" s="195">
        <f>IF(D100&lt;D101,D100,D101)</f>
        <v>0</v>
      </c>
      <c r="E102" s="196">
        <v>0</v>
      </c>
      <c r="F102" s="222" t="s">
        <v>112</v>
      </c>
      <c r="G102" s="222"/>
      <c r="H102" s="222"/>
      <c r="I102" s="223"/>
    </row>
    <row r="103" spans="1:22" ht="15" thickBot="1" x14ac:dyDescent="0.35">
      <c r="B103" s="198" t="s">
        <v>113</v>
      </c>
      <c r="C103" s="164"/>
      <c r="D103" s="197"/>
      <c r="E103" s="196"/>
      <c r="F103" s="242"/>
      <c r="G103" s="243"/>
      <c r="H103" s="243"/>
      <c r="I103" s="244"/>
      <c r="O103" s="200"/>
    </row>
    <row r="104" spans="1:22" ht="15" thickBot="1" x14ac:dyDescent="0.35">
      <c r="B104" s="165" t="s">
        <v>114</v>
      </c>
      <c r="C104" s="166"/>
      <c r="D104" s="167">
        <f>PV(8/12/100,360,(D103/360))*-1</f>
        <v>0</v>
      </c>
      <c r="E104" s="196">
        <v>0</v>
      </c>
      <c r="F104" s="245"/>
      <c r="G104" s="245"/>
      <c r="H104" s="245"/>
      <c r="I104" s="246"/>
      <c r="O104" s="200"/>
    </row>
    <row r="105" spans="1:22" ht="15" thickBot="1" x14ac:dyDescent="0.35">
      <c r="B105" s="168" t="s">
        <v>115</v>
      </c>
      <c r="C105" s="160"/>
      <c r="D105" s="169">
        <v>0</v>
      </c>
      <c r="E105" s="196">
        <v>7</v>
      </c>
      <c r="F105" s="236"/>
      <c r="G105" s="237"/>
      <c r="H105" s="237"/>
      <c r="I105" s="238"/>
      <c r="O105" s="200"/>
    </row>
    <row r="106" spans="1:22" ht="15" thickBot="1" x14ac:dyDescent="0.35">
      <c r="B106" s="168" t="s">
        <v>116</v>
      </c>
      <c r="C106" s="160"/>
      <c r="D106" s="169">
        <v>0</v>
      </c>
      <c r="E106" s="196"/>
      <c r="F106" s="143"/>
      <c r="G106" s="144"/>
      <c r="H106" s="144"/>
      <c r="I106" s="170"/>
      <c r="O106" s="89"/>
    </row>
    <row r="107" spans="1:22" ht="15" thickBot="1" x14ac:dyDescent="0.35">
      <c r="B107" s="165" t="s">
        <v>117</v>
      </c>
      <c r="C107" s="164"/>
      <c r="D107" s="167">
        <f>SUM(D99,D104,D105,D106)</f>
        <v>0</v>
      </c>
      <c r="E107" s="196"/>
      <c r="F107" s="245"/>
      <c r="G107" s="245"/>
      <c r="H107" s="245"/>
      <c r="I107" s="246"/>
      <c r="O107" s="201"/>
    </row>
    <row r="108" spans="1:22" ht="15" customHeight="1" x14ac:dyDescent="0.3">
      <c r="B108" s="171" t="s">
        <v>118</v>
      </c>
      <c r="C108" s="160"/>
      <c r="D108" s="172">
        <v>0</v>
      </c>
      <c r="E108" s="196"/>
      <c r="F108" s="236"/>
      <c r="G108" s="237"/>
      <c r="H108" s="237"/>
      <c r="I108" s="238"/>
    </row>
    <row r="109" spans="1:22" ht="15" thickBot="1" x14ac:dyDescent="0.35">
      <c r="B109" s="162" t="s">
        <v>119</v>
      </c>
      <c r="C109" s="160"/>
      <c r="D109" s="173">
        <v>0</v>
      </c>
      <c r="E109" s="196"/>
      <c r="F109" s="236"/>
      <c r="G109" s="237"/>
      <c r="H109" s="237"/>
      <c r="I109" s="238"/>
    </row>
    <row r="110" spans="1:22" ht="15" thickBot="1" x14ac:dyDescent="0.35">
      <c r="B110" s="174" t="s">
        <v>120</v>
      </c>
      <c r="C110" s="175"/>
      <c r="D110" s="176">
        <f>D107-D108-D109</f>
        <v>0</v>
      </c>
      <c r="E110" s="177"/>
      <c r="F110" s="239"/>
      <c r="G110" s="240"/>
      <c r="H110" s="240"/>
      <c r="I110" s="241"/>
    </row>
    <row r="111" spans="1:22" x14ac:dyDescent="0.3">
      <c r="B111" s="178"/>
      <c r="C111" s="179"/>
      <c r="D111" s="180"/>
      <c r="F111" s="181"/>
      <c r="G111" s="182"/>
      <c r="H111" s="182"/>
      <c r="I111" s="183"/>
    </row>
    <row r="112" spans="1:22" x14ac:dyDescent="0.3">
      <c r="B112" s="184" t="s">
        <v>121</v>
      </c>
      <c r="C112" s="164"/>
      <c r="D112" s="185">
        <f>D96</f>
        <v>0</v>
      </c>
      <c r="E112" s="196"/>
      <c r="F112" s="236"/>
      <c r="G112" s="237"/>
      <c r="H112" s="237"/>
      <c r="I112" s="238"/>
    </row>
    <row r="113" spans="1:22" x14ac:dyDescent="0.3">
      <c r="B113" s="186" t="s">
        <v>122</v>
      </c>
      <c r="C113" s="164"/>
      <c r="D113" s="187">
        <f>D110-D112</f>
        <v>0</v>
      </c>
      <c r="E113" s="196"/>
      <c r="F113" s="236"/>
      <c r="G113" s="237"/>
      <c r="H113" s="237"/>
      <c r="I113" s="238"/>
    </row>
    <row r="114" spans="1:22" x14ac:dyDescent="0.3">
      <c r="B114" s="165" t="s">
        <v>123</v>
      </c>
      <c r="C114" s="188"/>
      <c r="D114" s="189">
        <v>120000</v>
      </c>
      <c r="E114" s="196"/>
      <c r="F114" s="236"/>
      <c r="G114" s="237"/>
      <c r="H114" s="237"/>
      <c r="I114" s="238"/>
    </row>
    <row r="115" spans="1:22" x14ac:dyDescent="0.3">
      <c r="B115" s="186" t="s">
        <v>124</v>
      </c>
      <c r="C115" s="164"/>
      <c r="D115" s="190">
        <f>ABS(IF(D113&lt;0,D113,0))</f>
        <v>0</v>
      </c>
      <c r="E115" s="196"/>
      <c r="F115" s="236"/>
      <c r="G115" s="237"/>
      <c r="H115" s="237"/>
      <c r="I115" s="238"/>
    </row>
    <row r="116" spans="1:22" ht="15" thickBot="1" x14ac:dyDescent="0.35">
      <c r="B116" s="191" t="s">
        <v>125</v>
      </c>
      <c r="C116" s="175"/>
      <c r="D116" s="192">
        <f>IF(D115&lt;D114,D115,D114)</f>
        <v>0</v>
      </c>
      <c r="E116" s="177"/>
      <c r="F116" s="239"/>
      <c r="G116" s="240"/>
      <c r="H116" s="240"/>
      <c r="I116" s="241"/>
    </row>
    <row r="117" spans="1:22" ht="15" customHeight="1" x14ac:dyDescent="0.3">
      <c r="B117" s="247" t="s">
        <v>126</v>
      </c>
      <c r="C117" s="248"/>
      <c r="D117" s="248"/>
      <c r="E117" s="248"/>
      <c r="F117" s="248"/>
      <c r="G117" s="248"/>
      <c r="H117" s="248"/>
      <c r="I117" s="249"/>
    </row>
    <row r="118" spans="1:22" x14ac:dyDescent="0.3">
      <c r="B118" s="247"/>
      <c r="C118" s="248"/>
      <c r="D118" s="248"/>
      <c r="E118" s="248"/>
      <c r="F118" s="248"/>
      <c r="G118" s="248"/>
      <c r="H118" s="248"/>
      <c r="I118" s="249"/>
    </row>
    <row r="119" spans="1:22" s="51" customFormat="1" ht="15" thickBot="1" x14ac:dyDescent="0.35">
      <c r="A119" s="46"/>
      <c r="B119" s="250"/>
      <c r="C119" s="251"/>
      <c r="D119" s="251"/>
      <c r="E119" s="251"/>
      <c r="F119" s="251"/>
      <c r="G119" s="251"/>
      <c r="H119" s="251"/>
      <c r="I119" s="252"/>
      <c r="J119" s="46"/>
      <c r="K119" s="46"/>
      <c r="L119" s="46"/>
      <c r="M119" s="46"/>
      <c r="N119" s="46"/>
      <c r="O119" s="46"/>
      <c r="P119" s="46"/>
      <c r="Q119" s="46"/>
      <c r="R119" s="46"/>
      <c r="S119" s="46"/>
      <c r="T119" s="46"/>
      <c r="U119" s="46"/>
      <c r="V119" s="46"/>
    </row>
    <row r="120" spans="1:22" ht="15" x14ac:dyDescent="0.3">
      <c r="B120" s="133"/>
      <c r="C120" s="128"/>
      <c r="D120" s="134"/>
      <c r="E120" s="130"/>
      <c r="F120" s="130"/>
      <c r="G120" s="130"/>
    </row>
    <row r="121" spans="1:22" x14ac:dyDescent="0.3">
      <c r="C121" s="87"/>
      <c r="D121" s="136"/>
      <c r="E121" s="137"/>
      <c r="F121" s="137"/>
      <c r="G121" s="137"/>
    </row>
    <row r="122" spans="1:22" x14ac:dyDescent="0.3">
      <c r="C122" s="87"/>
      <c r="D122" s="136"/>
      <c r="E122" s="137"/>
      <c r="F122" s="137"/>
      <c r="G122" s="137"/>
    </row>
    <row r="123" spans="1:22" x14ac:dyDescent="0.3">
      <c r="B123" s="135"/>
      <c r="C123" s="87"/>
      <c r="D123" s="136"/>
      <c r="E123" s="137"/>
      <c r="F123" s="137"/>
      <c r="G123" s="137"/>
    </row>
    <row r="124" spans="1:22" x14ac:dyDescent="0.3">
      <c r="B124" s="253" t="s">
        <v>127</v>
      </c>
      <c r="C124" s="253"/>
      <c r="D124" s="253"/>
      <c r="E124" s="253"/>
      <c r="F124" s="253"/>
    </row>
    <row r="125" spans="1:22" x14ac:dyDescent="0.3">
      <c r="B125" s="254"/>
      <c r="C125" s="254"/>
      <c r="D125" s="138" t="s">
        <v>128</v>
      </c>
      <c r="E125" s="255" t="s">
        <v>129</v>
      </c>
      <c r="F125" s="255"/>
    </row>
    <row r="126" spans="1:22" x14ac:dyDescent="0.3">
      <c r="B126" s="256" t="s">
        <v>130</v>
      </c>
      <c r="C126" s="256"/>
      <c r="D126" s="139">
        <f>+D28</f>
        <v>0</v>
      </c>
      <c r="E126" s="257" t="e">
        <f>+D126/C$12</f>
        <v>#DIV/0!</v>
      </c>
      <c r="F126" s="257"/>
    </row>
    <row r="127" spans="1:22" x14ac:dyDescent="0.3">
      <c r="B127" s="256" t="s">
        <v>131</v>
      </c>
      <c r="C127" s="256"/>
      <c r="D127" s="139">
        <f>D68</f>
        <v>0</v>
      </c>
      <c r="E127" s="257" t="e">
        <f>+D127/C$12</f>
        <v>#DIV/0!</v>
      </c>
      <c r="F127" s="257"/>
    </row>
    <row r="128" spans="1:22" x14ac:dyDescent="0.3">
      <c r="B128" s="256" t="s">
        <v>132</v>
      </c>
      <c r="C128" s="256"/>
      <c r="D128" s="139">
        <f>D89</f>
        <v>0</v>
      </c>
      <c r="E128" s="257" t="e">
        <f>+D128/C$12</f>
        <v>#DIV/0!</v>
      </c>
      <c r="F128" s="257"/>
    </row>
    <row r="129" spans="2:6" x14ac:dyDescent="0.3">
      <c r="B129" s="256" t="s">
        <v>133</v>
      </c>
      <c r="C129" s="256"/>
      <c r="D129" s="139">
        <f>+D96</f>
        <v>0</v>
      </c>
      <c r="E129" s="257" t="e">
        <f>+D129/C$12</f>
        <v>#DIV/0!</v>
      </c>
      <c r="F129" s="257"/>
    </row>
    <row r="176" spans="2:9" x14ac:dyDescent="0.3">
      <c r="B176" s="72"/>
      <c r="C176" s="46"/>
      <c r="D176" s="46"/>
      <c r="E176" s="46"/>
      <c r="F176" s="46"/>
      <c r="G176" s="46"/>
      <c r="H176" s="140"/>
      <c r="I176" s="140"/>
    </row>
    <row r="177" spans="2:9" x14ac:dyDescent="0.3">
      <c r="B177" s="72"/>
      <c r="C177" s="46"/>
      <c r="D177" s="46"/>
      <c r="E177" s="46"/>
      <c r="F177" s="46"/>
      <c r="G177" s="46"/>
      <c r="H177" s="140"/>
      <c r="I177" s="140"/>
    </row>
    <row r="178" spans="2:9" x14ac:dyDescent="0.3">
      <c r="B178" s="72"/>
      <c r="C178" s="46"/>
      <c r="D178" s="46"/>
      <c r="E178" s="46"/>
      <c r="F178" s="46"/>
      <c r="G178" s="46"/>
      <c r="H178" s="140"/>
      <c r="I178" s="140"/>
    </row>
    <row r="179" spans="2:9" x14ac:dyDescent="0.3">
      <c r="B179" s="72"/>
      <c r="C179" s="46"/>
      <c r="D179" s="46"/>
      <c r="E179" s="46"/>
      <c r="F179" s="46"/>
      <c r="G179" s="46"/>
      <c r="H179" s="140"/>
      <c r="I179" s="140"/>
    </row>
    <row r="180" spans="2:9" x14ac:dyDescent="0.3">
      <c r="B180" s="72"/>
      <c r="C180" s="46"/>
      <c r="D180" s="46"/>
      <c r="E180" s="46"/>
      <c r="F180" s="46"/>
      <c r="G180" s="46"/>
      <c r="H180" s="140"/>
      <c r="I180" s="140"/>
    </row>
    <row r="181" spans="2:9" x14ac:dyDescent="0.3">
      <c r="B181" s="72"/>
      <c r="C181" s="46"/>
      <c r="D181" s="46"/>
      <c r="E181" s="46"/>
      <c r="F181" s="46"/>
      <c r="G181" s="46"/>
      <c r="H181" s="140"/>
      <c r="I181" s="140"/>
    </row>
    <row r="182" spans="2:9" x14ac:dyDescent="0.3">
      <c r="B182" s="72"/>
      <c r="C182" s="46"/>
      <c r="D182" s="46"/>
      <c r="E182" s="46"/>
      <c r="F182" s="46"/>
      <c r="G182" s="46"/>
      <c r="H182" s="140"/>
      <c r="I182" s="140"/>
    </row>
    <row r="183" spans="2:9" x14ac:dyDescent="0.3">
      <c r="B183" s="72"/>
      <c r="C183" s="46"/>
      <c r="D183" s="46"/>
      <c r="E183" s="46"/>
      <c r="F183" s="46"/>
      <c r="G183" s="46"/>
      <c r="H183" s="140"/>
      <c r="I183" s="140"/>
    </row>
    <row r="184" spans="2:9" x14ac:dyDescent="0.3">
      <c r="B184" s="72"/>
      <c r="C184" s="46"/>
      <c r="D184" s="46"/>
      <c r="E184" s="46"/>
      <c r="F184" s="46"/>
      <c r="G184" s="46"/>
      <c r="H184" s="140"/>
      <c r="I184" s="140"/>
    </row>
    <row r="185" spans="2:9" x14ac:dyDescent="0.3">
      <c r="B185" s="72"/>
      <c r="C185" s="46"/>
      <c r="D185" s="46"/>
      <c r="E185" s="46"/>
      <c r="F185" s="46"/>
      <c r="G185" s="46"/>
      <c r="H185" s="140"/>
      <c r="I185" s="140"/>
    </row>
    <row r="186" spans="2:9" x14ac:dyDescent="0.3">
      <c r="B186" s="72"/>
      <c r="C186" s="46"/>
      <c r="D186" s="46"/>
      <c r="E186" s="46"/>
      <c r="F186" s="46"/>
      <c r="G186" s="46"/>
      <c r="H186" s="140"/>
      <c r="I186" s="140"/>
    </row>
    <row r="187" spans="2:9" x14ac:dyDescent="0.3">
      <c r="B187" s="72"/>
      <c r="C187" s="46"/>
      <c r="D187" s="46"/>
      <c r="E187" s="46"/>
      <c r="F187" s="46"/>
      <c r="G187" s="46"/>
      <c r="H187" s="140"/>
      <c r="I187" s="140"/>
    </row>
    <row r="188" spans="2:9" x14ac:dyDescent="0.3">
      <c r="B188" s="72"/>
      <c r="C188" s="46"/>
      <c r="D188" s="46"/>
      <c r="E188" s="46"/>
      <c r="F188" s="46"/>
      <c r="G188" s="46"/>
      <c r="H188" s="140"/>
      <c r="I188" s="140"/>
    </row>
    <row r="189" spans="2:9" x14ac:dyDescent="0.3">
      <c r="B189" s="72"/>
      <c r="C189" s="46"/>
      <c r="D189" s="46"/>
      <c r="E189" s="46"/>
      <c r="F189" s="46"/>
      <c r="G189" s="46"/>
      <c r="H189" s="140"/>
      <c r="I189" s="140"/>
    </row>
    <row r="190" spans="2:9" x14ac:dyDescent="0.3">
      <c r="B190" s="72"/>
      <c r="C190" s="46"/>
      <c r="D190" s="46"/>
      <c r="E190" s="46"/>
      <c r="F190" s="46"/>
      <c r="G190" s="46"/>
      <c r="H190" s="140"/>
      <c r="I190" s="140"/>
    </row>
    <row r="191" spans="2:9" x14ac:dyDescent="0.3">
      <c r="B191" s="72"/>
      <c r="C191" s="46"/>
      <c r="D191" s="46"/>
      <c r="E191" s="46"/>
      <c r="F191" s="46"/>
      <c r="G191" s="46"/>
      <c r="H191" s="140"/>
      <c r="I191" s="140"/>
    </row>
    <row r="192" spans="2:9" x14ac:dyDescent="0.3">
      <c r="B192" s="72"/>
      <c r="C192" s="46"/>
      <c r="D192" s="46"/>
      <c r="E192" s="46"/>
      <c r="F192" s="46"/>
      <c r="G192" s="46"/>
      <c r="H192" s="140"/>
      <c r="I192" s="140"/>
    </row>
    <row r="193" spans="2:9" x14ac:dyDescent="0.3">
      <c r="B193" s="72"/>
      <c r="C193" s="46"/>
      <c r="D193" s="46"/>
      <c r="E193" s="46"/>
      <c r="F193" s="46"/>
      <c r="G193" s="46"/>
      <c r="H193" s="140"/>
      <c r="I193" s="140"/>
    </row>
    <row r="194" spans="2:9" x14ac:dyDescent="0.3">
      <c r="B194" s="72"/>
      <c r="C194" s="46"/>
      <c r="D194" s="46"/>
      <c r="E194" s="46"/>
      <c r="F194" s="46"/>
      <c r="G194" s="46"/>
      <c r="H194" s="140"/>
      <c r="I194" s="140"/>
    </row>
    <row r="195" spans="2:9" x14ac:dyDescent="0.3">
      <c r="B195" s="72"/>
      <c r="C195" s="46"/>
      <c r="D195" s="46"/>
      <c r="E195" s="46"/>
      <c r="F195" s="46"/>
      <c r="G195" s="46"/>
      <c r="H195" s="140"/>
      <c r="I195" s="140"/>
    </row>
    <row r="196" spans="2:9" x14ac:dyDescent="0.3">
      <c r="B196" s="72"/>
      <c r="C196" s="46"/>
      <c r="D196" s="46"/>
      <c r="E196" s="46"/>
      <c r="F196" s="46"/>
      <c r="G196" s="46"/>
      <c r="H196" s="140"/>
      <c r="I196" s="140"/>
    </row>
    <row r="197" spans="2:9" x14ac:dyDescent="0.3">
      <c r="B197" s="72"/>
      <c r="C197" s="46"/>
      <c r="D197" s="46"/>
      <c r="E197" s="46"/>
      <c r="F197" s="46"/>
      <c r="G197" s="46"/>
      <c r="H197" s="140"/>
      <c r="I197" s="140"/>
    </row>
    <row r="198" spans="2:9" x14ac:dyDescent="0.3">
      <c r="B198" s="72"/>
      <c r="C198" s="46"/>
      <c r="D198" s="46"/>
      <c r="E198" s="46"/>
      <c r="F198" s="46"/>
      <c r="G198" s="46"/>
      <c r="H198" s="140"/>
      <c r="I198" s="140"/>
    </row>
    <row r="199" spans="2:9" x14ac:dyDescent="0.3">
      <c r="B199" s="72"/>
      <c r="C199" s="46"/>
      <c r="D199" s="46"/>
      <c r="E199" s="46"/>
      <c r="F199" s="46"/>
      <c r="G199" s="46"/>
      <c r="H199" s="140"/>
      <c r="I199" s="140"/>
    </row>
    <row r="200" spans="2:9" x14ac:dyDescent="0.3">
      <c r="B200" s="72"/>
      <c r="C200" s="46"/>
      <c r="D200" s="46"/>
      <c r="E200" s="46"/>
      <c r="F200" s="46"/>
      <c r="G200" s="46"/>
      <c r="H200" s="140"/>
      <c r="I200" s="140"/>
    </row>
    <row r="201" spans="2:9" x14ac:dyDescent="0.3">
      <c r="B201" s="72"/>
      <c r="C201" s="46"/>
      <c r="D201" s="46"/>
      <c r="E201" s="46"/>
      <c r="F201" s="46"/>
      <c r="G201" s="46"/>
      <c r="H201" s="140"/>
      <c r="I201" s="140"/>
    </row>
    <row r="202" spans="2:9" x14ac:dyDescent="0.3">
      <c r="B202" s="72"/>
      <c r="C202" s="46"/>
      <c r="D202" s="46"/>
      <c r="E202" s="46"/>
      <c r="F202" s="46"/>
      <c r="G202" s="46"/>
      <c r="H202" s="140"/>
      <c r="I202" s="140"/>
    </row>
    <row r="203" spans="2:9" x14ac:dyDescent="0.3">
      <c r="B203" s="72"/>
      <c r="C203" s="46"/>
      <c r="D203" s="46"/>
      <c r="E203" s="46"/>
      <c r="F203" s="46"/>
      <c r="G203" s="46"/>
      <c r="H203" s="140"/>
      <c r="I203" s="140"/>
    </row>
    <row r="204" spans="2:9" x14ac:dyDescent="0.3">
      <c r="B204" s="72"/>
      <c r="C204" s="46"/>
      <c r="D204" s="46"/>
      <c r="E204" s="46"/>
      <c r="F204" s="46"/>
      <c r="G204" s="46"/>
      <c r="H204" s="140"/>
      <c r="I204" s="140"/>
    </row>
    <row r="205" spans="2:9" x14ac:dyDescent="0.3">
      <c r="B205" s="72"/>
      <c r="C205" s="46"/>
      <c r="D205" s="46"/>
      <c r="E205" s="46"/>
      <c r="F205" s="46"/>
      <c r="G205" s="46"/>
      <c r="H205" s="140"/>
      <c r="I205" s="140"/>
    </row>
    <row r="206" spans="2:9" x14ac:dyDescent="0.3">
      <c r="B206" s="72"/>
      <c r="C206" s="46"/>
      <c r="D206" s="46"/>
      <c r="E206" s="46"/>
      <c r="F206" s="46"/>
      <c r="G206" s="46"/>
      <c r="H206" s="140"/>
      <c r="I206" s="140"/>
    </row>
    <row r="207" spans="2:9" x14ac:dyDescent="0.3">
      <c r="B207" s="72"/>
      <c r="C207" s="46"/>
      <c r="D207" s="46"/>
      <c r="E207" s="46"/>
      <c r="F207" s="46"/>
      <c r="G207" s="46"/>
      <c r="H207" s="140"/>
      <c r="I207" s="140"/>
    </row>
    <row r="208" spans="2:9" x14ac:dyDescent="0.3">
      <c r="B208" s="72"/>
      <c r="C208" s="46"/>
      <c r="D208" s="46"/>
      <c r="E208" s="46"/>
      <c r="F208" s="46"/>
      <c r="G208" s="46"/>
      <c r="H208" s="140"/>
      <c r="I208" s="140"/>
    </row>
    <row r="209" spans="2:9" x14ac:dyDescent="0.3">
      <c r="B209" s="72"/>
      <c r="C209" s="46"/>
      <c r="D209" s="46"/>
      <c r="E209" s="46"/>
      <c r="F209" s="46"/>
      <c r="G209" s="46"/>
      <c r="H209" s="140"/>
      <c r="I209" s="140"/>
    </row>
    <row r="210" spans="2:9" x14ac:dyDescent="0.3">
      <c r="B210" s="72"/>
      <c r="C210" s="46"/>
      <c r="D210" s="46"/>
      <c r="E210" s="46"/>
      <c r="F210" s="46"/>
      <c r="G210" s="46"/>
      <c r="H210" s="140"/>
      <c r="I210" s="140"/>
    </row>
    <row r="211" spans="2:9" x14ac:dyDescent="0.3">
      <c r="B211" s="72"/>
      <c r="C211" s="46"/>
      <c r="D211" s="46"/>
      <c r="E211" s="46"/>
      <c r="F211" s="46"/>
      <c r="G211" s="46"/>
      <c r="H211" s="140"/>
      <c r="I211" s="140"/>
    </row>
    <row r="212" spans="2:9" x14ac:dyDescent="0.3">
      <c r="B212" s="72"/>
      <c r="C212" s="46"/>
      <c r="D212" s="46"/>
      <c r="E212" s="46"/>
      <c r="F212" s="46"/>
      <c r="G212" s="46"/>
      <c r="H212" s="140"/>
      <c r="I212" s="140"/>
    </row>
    <row r="213" spans="2:9" x14ac:dyDescent="0.3">
      <c r="B213" s="72"/>
      <c r="C213" s="46"/>
      <c r="D213" s="46"/>
      <c r="E213" s="46"/>
      <c r="F213" s="46"/>
      <c r="G213" s="46"/>
      <c r="H213" s="140"/>
      <c r="I213" s="140"/>
    </row>
    <row r="214" spans="2:9" x14ac:dyDescent="0.3">
      <c r="B214" s="72"/>
      <c r="C214" s="46"/>
      <c r="D214" s="46"/>
      <c r="E214" s="46"/>
      <c r="F214" s="46"/>
      <c r="G214" s="46"/>
      <c r="H214" s="140"/>
      <c r="I214" s="140"/>
    </row>
    <row r="215" spans="2:9" x14ac:dyDescent="0.3">
      <c r="B215" s="72"/>
      <c r="C215" s="46"/>
      <c r="D215" s="46"/>
      <c r="E215" s="46"/>
      <c r="F215" s="46"/>
      <c r="G215" s="46"/>
      <c r="H215" s="140"/>
      <c r="I215" s="140"/>
    </row>
    <row r="216" spans="2:9" x14ac:dyDescent="0.3">
      <c r="B216" s="72"/>
      <c r="C216" s="46"/>
      <c r="D216" s="46"/>
      <c r="E216" s="46"/>
      <c r="F216" s="46"/>
      <c r="G216" s="46"/>
      <c r="H216" s="140"/>
      <c r="I216" s="140"/>
    </row>
    <row r="217" spans="2:9" x14ac:dyDescent="0.3">
      <c r="B217" s="72"/>
      <c r="C217" s="46"/>
      <c r="D217" s="46"/>
      <c r="E217" s="46"/>
      <c r="F217" s="46"/>
      <c r="G217" s="46"/>
      <c r="H217" s="140"/>
      <c r="I217" s="140"/>
    </row>
    <row r="218" spans="2:9" x14ac:dyDescent="0.3">
      <c r="B218" s="72"/>
      <c r="C218" s="46"/>
      <c r="D218" s="46"/>
      <c r="E218" s="46"/>
      <c r="F218" s="46"/>
      <c r="G218" s="46"/>
      <c r="H218" s="140"/>
      <c r="I218" s="140"/>
    </row>
    <row r="219" spans="2:9" x14ac:dyDescent="0.3">
      <c r="B219" s="72"/>
      <c r="C219" s="46"/>
      <c r="D219" s="46"/>
      <c r="E219" s="46"/>
      <c r="F219" s="46"/>
      <c r="G219" s="46"/>
      <c r="H219" s="140"/>
      <c r="I219" s="140"/>
    </row>
    <row r="220" spans="2:9" x14ac:dyDescent="0.3">
      <c r="B220" s="72"/>
      <c r="C220" s="46"/>
      <c r="D220" s="46"/>
      <c r="E220" s="46"/>
      <c r="F220" s="46"/>
      <c r="G220" s="46"/>
      <c r="H220" s="140"/>
      <c r="I220" s="140"/>
    </row>
    <row r="221" spans="2:9" x14ac:dyDescent="0.3">
      <c r="B221" s="72"/>
      <c r="C221" s="46"/>
      <c r="D221" s="46"/>
      <c r="E221" s="46"/>
      <c r="F221" s="46"/>
      <c r="G221" s="46"/>
      <c r="H221" s="140"/>
      <c r="I221" s="140"/>
    </row>
    <row r="222" spans="2:9" x14ac:dyDescent="0.3">
      <c r="B222" s="72"/>
      <c r="C222" s="46"/>
      <c r="D222" s="46"/>
      <c r="E222" s="46"/>
      <c r="F222" s="46"/>
      <c r="G222" s="46"/>
      <c r="H222" s="140"/>
      <c r="I222" s="140"/>
    </row>
    <row r="223" spans="2:9" x14ac:dyDescent="0.3">
      <c r="B223" s="72"/>
      <c r="C223" s="46"/>
      <c r="D223" s="46"/>
      <c r="E223" s="46"/>
      <c r="F223" s="46"/>
      <c r="G223" s="46"/>
      <c r="H223" s="140"/>
      <c r="I223" s="140"/>
    </row>
    <row r="224" spans="2:9" x14ac:dyDescent="0.3">
      <c r="B224" s="72"/>
      <c r="C224" s="46"/>
      <c r="D224" s="46"/>
      <c r="E224" s="46"/>
      <c r="F224" s="46"/>
      <c r="G224" s="46"/>
      <c r="H224" s="140"/>
      <c r="I224" s="140"/>
    </row>
    <row r="225" spans="2:9" x14ac:dyDescent="0.3">
      <c r="B225" s="72"/>
      <c r="C225" s="46"/>
      <c r="D225" s="46"/>
      <c r="E225" s="46"/>
      <c r="F225" s="46"/>
      <c r="G225" s="46"/>
      <c r="H225" s="140"/>
      <c r="I225" s="140"/>
    </row>
    <row r="226" spans="2:9" x14ac:dyDescent="0.3">
      <c r="B226" s="72"/>
      <c r="C226" s="46"/>
      <c r="D226" s="46"/>
      <c r="E226" s="46"/>
      <c r="F226" s="46"/>
      <c r="G226" s="46"/>
      <c r="H226" s="140"/>
      <c r="I226" s="140"/>
    </row>
    <row r="227" spans="2:9" x14ac:dyDescent="0.3">
      <c r="B227" s="72"/>
      <c r="C227" s="46"/>
      <c r="D227" s="46"/>
      <c r="E227" s="46"/>
      <c r="F227" s="46"/>
      <c r="G227" s="46"/>
      <c r="H227" s="140"/>
      <c r="I227" s="140"/>
    </row>
  </sheetData>
  <mergeCells count="42">
    <mergeCell ref="B127:C127"/>
    <mergeCell ref="E127:F127"/>
    <mergeCell ref="B128:C128"/>
    <mergeCell ref="E128:F128"/>
    <mergeCell ref="B129:C129"/>
    <mergeCell ref="E129:F129"/>
    <mergeCell ref="B117:I119"/>
    <mergeCell ref="B124:F124"/>
    <mergeCell ref="B125:C125"/>
    <mergeCell ref="E125:F125"/>
    <mergeCell ref="B126:C126"/>
    <mergeCell ref="E126:F126"/>
    <mergeCell ref="F116:I116"/>
    <mergeCell ref="F103:I103"/>
    <mergeCell ref="F104:I104"/>
    <mergeCell ref="F105:I105"/>
    <mergeCell ref="F107:I107"/>
    <mergeCell ref="F108:I108"/>
    <mergeCell ref="F109:I109"/>
    <mergeCell ref="F110:I110"/>
    <mergeCell ref="F112:I112"/>
    <mergeCell ref="F113:I113"/>
    <mergeCell ref="F114:I114"/>
    <mergeCell ref="F115:I115"/>
    <mergeCell ref="F102:I102"/>
    <mergeCell ref="C13:D13"/>
    <mergeCell ref="C14:D14"/>
    <mergeCell ref="C15:D15"/>
    <mergeCell ref="C16:D16"/>
    <mergeCell ref="C17:D17"/>
    <mergeCell ref="C18:D18"/>
    <mergeCell ref="B94:D94"/>
    <mergeCell ref="F98:I98"/>
    <mergeCell ref="F99:I99"/>
    <mergeCell ref="F100:I100"/>
    <mergeCell ref="F101:I101"/>
    <mergeCell ref="C12:D12"/>
    <mergeCell ref="C7:G7"/>
    <mergeCell ref="C8:G8"/>
    <mergeCell ref="C9:G9"/>
    <mergeCell ref="C10:G10"/>
    <mergeCell ref="C11:D11"/>
  </mergeCells>
  <pageMargins left="0.5" right="0.5" top="0.75" bottom="0.65" header="0.3" footer="0.35"/>
  <pageSetup scale="36" orientation="portrait" r:id="rId1"/>
  <headerFooter>
    <oddFooter>&amp;L&amp;8RRNS 2128.02&amp;R&amp;9&amp;P</oddFooter>
  </headerFooter>
  <rowBreaks count="2" manualBreakCount="2">
    <brk id="69" max="10" man="1"/>
    <brk id="109"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5E2AE-16A3-413A-B530-A48DF6E0F06F}">
  <sheetPr>
    <pageSetUpPr fitToPage="1"/>
  </sheetPr>
  <dimension ref="A1:V227"/>
  <sheetViews>
    <sheetView showGridLines="0" topLeftCell="A17" zoomScale="115" zoomScaleNormal="115" workbookViewId="0">
      <selection activeCell="F15" sqref="F15"/>
    </sheetView>
  </sheetViews>
  <sheetFormatPr defaultColWidth="9.109375" defaultRowHeight="14.4" x14ac:dyDescent="0.3"/>
  <cols>
    <col min="1" max="1" width="4.44140625" style="46" customWidth="1"/>
    <col min="2" max="2" width="41.5546875" style="47" customWidth="1"/>
    <col min="3" max="3" width="1.44140625" style="48" customWidth="1"/>
    <col min="4" max="4" width="19.5546875" style="49" customWidth="1"/>
    <col min="5" max="5" width="1.44140625" style="50" customWidth="1"/>
    <col min="6" max="6" width="19.5546875" style="50" customWidth="1"/>
    <col min="7" max="7" width="1.44140625" style="50" customWidth="1"/>
    <col min="8" max="9" width="11.44140625" style="51" customWidth="1"/>
    <col min="10" max="14" width="2.88671875" style="46" customWidth="1"/>
    <col min="15" max="15" width="15.6640625" style="46" customWidth="1"/>
    <col min="16" max="16384" width="9.109375" style="46"/>
  </cols>
  <sheetData>
    <row r="1" spans="1:14" ht="15" thickBot="1" x14ac:dyDescent="0.35"/>
    <row r="2" spans="1:14" customFormat="1" ht="18.75" customHeight="1" x14ac:dyDescent="0.3">
      <c r="A2" s="46"/>
      <c r="B2" s="18" t="s">
        <v>18</v>
      </c>
      <c r="C2" s="52"/>
      <c r="D2" s="53"/>
      <c r="E2" s="19"/>
      <c r="F2" s="21"/>
      <c r="H2" s="54"/>
      <c r="I2" s="54"/>
    </row>
    <row r="3" spans="1:14" customFormat="1" x14ac:dyDescent="0.3">
      <c r="A3" s="46"/>
      <c r="B3" s="24" t="s">
        <v>19</v>
      </c>
      <c r="C3" s="55"/>
      <c r="D3" s="56"/>
      <c r="E3" s="4"/>
      <c r="F3" s="57"/>
      <c r="G3" s="4"/>
      <c r="H3" s="54"/>
      <c r="I3" s="54"/>
    </row>
    <row r="4" spans="1:14" customFormat="1" ht="15.75" customHeight="1" x14ac:dyDescent="0.3">
      <c r="A4" s="46"/>
      <c r="B4" s="24" t="s">
        <v>20</v>
      </c>
      <c r="C4" s="55"/>
      <c r="F4" s="23"/>
      <c r="H4" s="54"/>
      <c r="I4" s="54"/>
    </row>
    <row r="5" spans="1:14" customFormat="1" ht="15.75" customHeight="1" thickBot="1" x14ac:dyDescent="0.35">
      <c r="A5" s="46"/>
      <c r="B5" s="58" t="s">
        <v>21</v>
      </c>
      <c r="C5" s="59"/>
      <c r="D5" s="60"/>
      <c r="E5" s="60"/>
      <c r="F5" s="61"/>
      <c r="H5" s="54"/>
      <c r="I5" s="54"/>
    </row>
    <row r="6" spans="1:14" customFormat="1" ht="26.25" customHeight="1" x14ac:dyDescent="0.3">
      <c r="A6" s="62"/>
      <c r="B6" s="14" t="s">
        <v>134</v>
      </c>
      <c r="C6" s="63"/>
      <c r="D6" s="56"/>
      <c r="E6" s="4"/>
      <c r="F6" s="4"/>
      <c r="G6" s="4"/>
      <c r="H6" s="54"/>
      <c r="I6" s="54"/>
    </row>
    <row r="7" spans="1:14" s="64" customFormat="1" ht="16.5" customHeight="1" x14ac:dyDescent="0.3">
      <c r="B7" s="65" t="s">
        <v>23</v>
      </c>
      <c r="C7" s="258"/>
      <c r="D7" s="219"/>
      <c r="E7" s="219"/>
      <c r="F7" s="219"/>
      <c r="G7" s="220"/>
      <c r="H7" s="66"/>
      <c r="I7" s="66"/>
    </row>
    <row r="8" spans="1:14" s="67" customFormat="1" ht="16.5" customHeight="1" x14ac:dyDescent="0.3">
      <c r="B8" s="68" t="s">
        <v>7</v>
      </c>
      <c r="C8" s="258"/>
      <c r="D8" s="219"/>
      <c r="E8" s="219"/>
      <c r="F8" s="219"/>
      <c r="G8" s="220"/>
      <c r="H8" s="66"/>
      <c r="I8" s="66"/>
      <c r="M8" s="69"/>
      <c r="N8" s="70"/>
    </row>
    <row r="9" spans="1:14" s="67" customFormat="1" ht="16.5" customHeight="1" x14ac:dyDescent="0.3">
      <c r="B9" s="68" t="s">
        <v>8</v>
      </c>
      <c r="C9" s="259"/>
      <c r="D9" s="221"/>
      <c r="E9" s="221"/>
      <c r="F9" s="221"/>
      <c r="G9" s="260"/>
      <c r="H9" s="66"/>
      <c r="I9" s="66"/>
      <c r="M9" s="71"/>
      <c r="N9" s="71"/>
    </row>
    <row r="10" spans="1:14" s="67" customFormat="1" ht="16.5" customHeight="1" x14ac:dyDescent="0.3">
      <c r="B10" s="68" t="s">
        <v>24</v>
      </c>
      <c r="C10" s="259"/>
      <c r="D10" s="221"/>
      <c r="E10" s="221"/>
      <c r="F10" s="221"/>
      <c r="G10" s="260"/>
      <c r="H10" s="66"/>
      <c r="I10" s="66"/>
      <c r="M10" s="71"/>
      <c r="N10" s="71"/>
    </row>
    <row r="11" spans="1:14" ht="12" customHeight="1" x14ac:dyDescent="0.3">
      <c r="B11" s="72"/>
      <c r="C11" s="221"/>
      <c r="D11" s="221"/>
      <c r="M11" s="70"/>
      <c r="N11" s="70"/>
    </row>
    <row r="12" spans="1:14" s="73" customFormat="1" x14ac:dyDescent="0.3">
      <c r="B12" s="65" t="s">
        <v>25</v>
      </c>
      <c r="C12" s="216"/>
      <c r="D12" s="217"/>
      <c r="H12" s="74"/>
      <c r="I12" s="74"/>
    </row>
    <row r="13" spans="1:14" x14ac:dyDescent="0.3">
      <c r="B13" s="65" t="s">
        <v>26</v>
      </c>
      <c r="C13" s="216"/>
      <c r="D13" s="217"/>
    </row>
    <row r="14" spans="1:14" ht="15" customHeight="1" x14ac:dyDescent="0.3">
      <c r="B14" s="65" t="s">
        <v>27</v>
      </c>
      <c r="C14" s="224"/>
      <c r="D14" s="225"/>
    </row>
    <row r="15" spans="1:14" ht="15.75" customHeight="1" x14ac:dyDescent="0.3">
      <c r="B15" s="65" t="s">
        <v>28</v>
      </c>
      <c r="C15" s="226"/>
      <c r="D15" s="227"/>
    </row>
    <row r="16" spans="1:14" x14ac:dyDescent="0.3">
      <c r="B16" s="65" t="s">
        <v>29</v>
      </c>
      <c r="C16" s="224">
        <v>0</v>
      </c>
      <c r="D16" s="225"/>
    </row>
    <row r="17" spans="2:11" ht="12" customHeight="1" x14ac:dyDescent="0.3">
      <c r="B17" s="72"/>
      <c r="C17" s="221"/>
      <c r="D17" s="221"/>
    </row>
    <row r="18" spans="2:11" ht="19.5" customHeight="1" x14ac:dyDescent="0.3">
      <c r="B18" s="145" t="s">
        <v>30</v>
      </c>
      <c r="C18" s="228">
        <f>D96</f>
        <v>0</v>
      </c>
      <c r="D18" s="229"/>
    </row>
    <row r="19" spans="2:11" ht="19.5" customHeight="1" x14ac:dyDescent="0.3">
      <c r="B19" s="145" t="s">
        <v>31</v>
      </c>
      <c r="C19" s="75" t="e">
        <f>IF(#REF!&gt;=D96,"No","Yes")</f>
        <v>#REF!</v>
      </c>
      <c r="D19" s="141">
        <f>D116</f>
        <v>0</v>
      </c>
    </row>
    <row r="20" spans="2:11" ht="12" customHeight="1" x14ac:dyDescent="0.3">
      <c r="C20" s="76"/>
      <c r="D20" s="77"/>
    </row>
    <row r="21" spans="2:11" ht="30.75" customHeight="1" x14ac:dyDescent="0.3">
      <c r="B21" s="78" t="s">
        <v>32</v>
      </c>
      <c r="D21" s="79" t="s">
        <v>33</v>
      </c>
      <c r="F21" s="80" t="s">
        <v>34</v>
      </c>
      <c r="G21" s="81"/>
      <c r="H21" s="82" t="s">
        <v>35</v>
      </c>
      <c r="I21" s="82" t="s">
        <v>36</v>
      </c>
    </row>
    <row r="22" spans="2:11" ht="15" customHeight="1" x14ac:dyDescent="0.3">
      <c r="B22" s="83" t="s">
        <v>37</v>
      </c>
      <c r="D22" s="146"/>
      <c r="E22" s="84"/>
      <c r="F22" s="85"/>
      <c r="H22" s="86"/>
      <c r="I22" s="86"/>
    </row>
    <row r="23" spans="2:11" ht="15" customHeight="1" x14ac:dyDescent="0.3">
      <c r="B23" s="142" t="s">
        <v>38</v>
      </c>
      <c r="C23" s="87"/>
      <c r="D23" s="147"/>
      <c r="E23" s="84"/>
      <c r="F23" s="85">
        <f>MIN($D$19,$D23,$D$19-$F$68)</f>
        <v>0</v>
      </c>
      <c r="H23" s="88" t="e">
        <f>+D23/$C$12</f>
        <v>#DIV/0!</v>
      </c>
      <c r="I23" s="88" t="e">
        <f>+F23/$C$12</f>
        <v>#DIV/0!</v>
      </c>
      <c r="K23" s="89"/>
    </row>
    <row r="24" spans="2:11" ht="15" customHeight="1" x14ac:dyDescent="0.3">
      <c r="B24" s="142" t="s">
        <v>39</v>
      </c>
      <c r="C24" s="87"/>
      <c r="D24" s="147"/>
      <c r="E24" s="84"/>
      <c r="F24" s="85">
        <f>MIN($D$19,$D24,$D$19-$F$68-SUM($F$23:F23))</f>
        <v>0</v>
      </c>
      <c r="H24" s="88" t="e">
        <f t="shared" ref="H24:H27" si="0">+D24/$C$12</f>
        <v>#DIV/0!</v>
      </c>
      <c r="I24" s="88" t="e">
        <f t="shared" ref="I24:I28" si="1">+F24/$C$12</f>
        <v>#DIV/0!</v>
      </c>
    </row>
    <row r="25" spans="2:11" ht="15" customHeight="1" x14ac:dyDescent="0.3">
      <c r="B25" s="142" t="s">
        <v>40</v>
      </c>
      <c r="C25" s="87"/>
      <c r="D25" s="147"/>
      <c r="E25" s="84"/>
      <c r="F25" s="85">
        <f>MIN($D$19,$D25,$D$19-$F$68-SUM($F$23:F24))</f>
        <v>0</v>
      </c>
      <c r="H25" s="88" t="e">
        <f t="shared" si="0"/>
        <v>#DIV/0!</v>
      </c>
      <c r="I25" s="88" t="e">
        <f t="shared" si="1"/>
        <v>#DIV/0!</v>
      </c>
    </row>
    <row r="26" spans="2:11" ht="15" customHeight="1" x14ac:dyDescent="0.3">
      <c r="B26" s="142" t="s">
        <v>41</v>
      </c>
      <c r="C26" s="87"/>
      <c r="D26" s="147"/>
      <c r="E26" s="84"/>
      <c r="F26" s="85">
        <f>MIN($D$19,$D26,$D$19-$F$68-SUM($F$23:F25))</f>
        <v>0</v>
      </c>
      <c r="H26" s="88" t="e">
        <f t="shared" si="0"/>
        <v>#DIV/0!</v>
      </c>
      <c r="I26" s="88" t="e">
        <f t="shared" si="1"/>
        <v>#DIV/0!</v>
      </c>
    </row>
    <row r="27" spans="2:11" ht="15" customHeight="1" x14ac:dyDescent="0.3">
      <c r="B27" s="142" t="s">
        <v>42</v>
      </c>
      <c r="C27" s="87"/>
      <c r="D27" s="147"/>
      <c r="E27" s="84"/>
      <c r="F27" s="90">
        <f>MIN($D$19,$D27,$D$19-$F$68-SUM($F$23:F26))</f>
        <v>0</v>
      </c>
      <c r="H27" s="91" t="e">
        <f t="shared" si="0"/>
        <v>#DIV/0!</v>
      </c>
      <c r="I27" s="91" t="e">
        <f t="shared" si="1"/>
        <v>#DIV/0!</v>
      </c>
    </row>
    <row r="28" spans="2:11" ht="15" customHeight="1" x14ac:dyDescent="0.3">
      <c r="B28" s="145" t="s">
        <v>43</v>
      </c>
      <c r="D28" s="148">
        <f>SUM(D23:D27)</f>
        <v>0</v>
      </c>
      <c r="E28" s="93"/>
      <c r="F28" s="92">
        <f>SUM(F23:F27)</f>
        <v>0</v>
      </c>
      <c r="G28" s="94"/>
      <c r="H28" s="88" t="e">
        <f>+D28/$C$12</f>
        <v>#DIV/0!</v>
      </c>
      <c r="I28" s="88" t="e">
        <f t="shared" si="1"/>
        <v>#DIV/0!</v>
      </c>
    </row>
    <row r="29" spans="2:11" ht="7.5" customHeight="1" x14ac:dyDescent="0.3">
      <c r="B29" s="95"/>
      <c r="C29" s="96"/>
      <c r="D29" s="149"/>
      <c r="E29" s="93"/>
      <c r="F29" s="97"/>
      <c r="G29" s="94"/>
      <c r="H29" s="98"/>
      <c r="I29" s="98"/>
    </row>
    <row r="30" spans="2:11" x14ac:dyDescent="0.3">
      <c r="B30" s="83" t="s">
        <v>44</v>
      </c>
      <c r="C30" s="99"/>
      <c r="D30" s="146"/>
      <c r="E30" s="84"/>
      <c r="F30" s="85"/>
      <c r="H30" s="88"/>
      <c r="I30" s="88"/>
    </row>
    <row r="31" spans="2:11" x14ac:dyDescent="0.3">
      <c r="B31" s="142" t="s">
        <v>42</v>
      </c>
      <c r="C31" s="87"/>
      <c r="D31" s="147"/>
      <c r="E31" s="84"/>
      <c r="F31" s="85">
        <f>MIN(D19,D31)</f>
        <v>0</v>
      </c>
      <c r="H31" s="88" t="e">
        <f>+D31/$C$12</f>
        <v>#DIV/0!</v>
      </c>
      <c r="I31" s="88" t="e">
        <f>+F31/$C$12</f>
        <v>#DIV/0!</v>
      </c>
    </row>
    <row r="32" spans="2:11" x14ac:dyDescent="0.3">
      <c r="B32" s="142" t="s">
        <v>45</v>
      </c>
      <c r="C32" s="87"/>
      <c r="D32" s="147"/>
      <c r="E32" s="84"/>
      <c r="F32" s="85">
        <f>MIN($D$19,$D32,$D$19-SUM($F$31:F31))</f>
        <v>0</v>
      </c>
      <c r="H32" s="88" t="e">
        <f t="shared" ref="H32:H68" si="2">+D32/$C$12</f>
        <v>#DIV/0!</v>
      </c>
      <c r="I32" s="88" t="e">
        <f t="shared" ref="I32:I68" si="3">+F32/$C$12</f>
        <v>#DIV/0!</v>
      </c>
    </row>
    <row r="33" spans="2:9" x14ac:dyDescent="0.3">
      <c r="B33" s="142" t="s">
        <v>46</v>
      </c>
      <c r="C33" s="87"/>
      <c r="D33" s="147"/>
      <c r="E33" s="84"/>
      <c r="F33" s="85">
        <f>MIN($D$19,$D33,$D$19-SUM($F$31:F32))</f>
        <v>0</v>
      </c>
      <c r="H33" s="88" t="e">
        <f t="shared" si="2"/>
        <v>#DIV/0!</v>
      </c>
      <c r="I33" s="88" t="e">
        <f t="shared" si="3"/>
        <v>#DIV/0!</v>
      </c>
    </row>
    <row r="34" spans="2:9" x14ac:dyDescent="0.3">
      <c r="B34" s="142" t="s">
        <v>47</v>
      </c>
      <c r="C34" s="87"/>
      <c r="D34" s="147"/>
      <c r="E34" s="84"/>
      <c r="F34" s="85">
        <f>MIN($D$19,$D34,$D$19-SUM($F$31:F33))</f>
        <v>0</v>
      </c>
      <c r="H34" s="88" t="e">
        <f t="shared" si="2"/>
        <v>#DIV/0!</v>
      </c>
      <c r="I34" s="88" t="e">
        <f t="shared" si="3"/>
        <v>#DIV/0!</v>
      </c>
    </row>
    <row r="35" spans="2:9" x14ac:dyDescent="0.3">
      <c r="B35" s="142" t="s">
        <v>48</v>
      </c>
      <c r="C35" s="87"/>
      <c r="D35" s="147"/>
      <c r="E35" s="84"/>
      <c r="F35" s="85">
        <f>MIN($D$19,$D35,$D$19-SUM($F$31:F34))</f>
        <v>0</v>
      </c>
      <c r="H35" s="88" t="e">
        <f t="shared" si="2"/>
        <v>#DIV/0!</v>
      </c>
      <c r="I35" s="88" t="e">
        <f t="shared" si="3"/>
        <v>#DIV/0!</v>
      </c>
    </row>
    <row r="36" spans="2:9" x14ac:dyDescent="0.3">
      <c r="B36" s="142" t="s">
        <v>49</v>
      </c>
      <c r="C36" s="87"/>
      <c r="D36" s="147"/>
      <c r="E36" s="84"/>
      <c r="F36" s="85">
        <f>MIN($D$19,$D36,$D$19-SUM($F$31:F35))</f>
        <v>0</v>
      </c>
      <c r="H36" s="88" t="e">
        <f t="shared" si="2"/>
        <v>#DIV/0!</v>
      </c>
      <c r="I36" s="88" t="e">
        <f t="shared" si="3"/>
        <v>#DIV/0!</v>
      </c>
    </row>
    <row r="37" spans="2:9" x14ac:dyDescent="0.3">
      <c r="B37" s="100" t="s">
        <v>50</v>
      </c>
      <c r="C37" s="87"/>
      <c r="D37" s="147"/>
      <c r="E37" s="84"/>
      <c r="F37" s="85">
        <f>MIN($D$19,$D37,$D$19-SUM($F$31:F36))</f>
        <v>0</v>
      </c>
      <c r="H37" s="88" t="e">
        <f t="shared" si="2"/>
        <v>#DIV/0!</v>
      </c>
      <c r="I37" s="88" t="e">
        <f t="shared" si="3"/>
        <v>#DIV/0!</v>
      </c>
    </row>
    <row r="38" spans="2:9" x14ac:dyDescent="0.3">
      <c r="B38" s="100" t="s">
        <v>51</v>
      </c>
      <c r="C38" s="87"/>
      <c r="D38" s="147"/>
      <c r="E38" s="84"/>
      <c r="F38" s="85">
        <f>MIN($D$19,$D38,$D$19-SUM($F$31:F37))</f>
        <v>0</v>
      </c>
      <c r="H38" s="88" t="e">
        <f t="shared" si="2"/>
        <v>#DIV/0!</v>
      </c>
      <c r="I38" s="88" t="e">
        <f t="shared" si="3"/>
        <v>#DIV/0!</v>
      </c>
    </row>
    <row r="39" spans="2:9" x14ac:dyDescent="0.3">
      <c r="B39" s="100" t="s">
        <v>52</v>
      </c>
      <c r="C39" s="87"/>
      <c r="D39" s="147"/>
      <c r="E39" s="84"/>
      <c r="F39" s="85">
        <f>MIN($D$19,$D39,$D$19-SUM($F$31:F38))</f>
        <v>0</v>
      </c>
      <c r="H39" s="88" t="e">
        <f t="shared" si="2"/>
        <v>#DIV/0!</v>
      </c>
      <c r="I39" s="88" t="e">
        <f t="shared" si="3"/>
        <v>#DIV/0!</v>
      </c>
    </row>
    <row r="40" spans="2:9" x14ac:dyDescent="0.3">
      <c r="B40" s="100" t="s">
        <v>53</v>
      </c>
      <c r="C40" s="87"/>
      <c r="D40" s="147"/>
      <c r="E40" s="84"/>
      <c r="F40" s="85">
        <f>MIN($D$19,$D40,$D$19-SUM($F$31:F39))</f>
        <v>0</v>
      </c>
      <c r="H40" s="88" t="e">
        <f t="shared" si="2"/>
        <v>#DIV/0!</v>
      </c>
      <c r="I40" s="88" t="e">
        <f t="shared" si="3"/>
        <v>#DIV/0!</v>
      </c>
    </row>
    <row r="41" spans="2:9" x14ac:dyDescent="0.3">
      <c r="B41" s="100" t="s">
        <v>54</v>
      </c>
      <c r="C41" s="87"/>
      <c r="D41" s="147"/>
      <c r="E41" s="84"/>
      <c r="F41" s="85">
        <f>MIN($D$19,$D41,$D$19-SUM($F$31:F40))</f>
        <v>0</v>
      </c>
      <c r="H41" s="88" t="e">
        <f t="shared" si="2"/>
        <v>#DIV/0!</v>
      </c>
      <c r="I41" s="88" t="e">
        <f t="shared" si="3"/>
        <v>#DIV/0!</v>
      </c>
    </row>
    <row r="42" spans="2:9" x14ac:dyDescent="0.3">
      <c r="B42" s="100" t="s">
        <v>55</v>
      </c>
      <c r="C42" s="87"/>
      <c r="D42" s="147"/>
      <c r="E42" s="84"/>
      <c r="F42" s="85">
        <f>MIN($D$19,$D42,$D$19-SUM($F$31:F41))</f>
        <v>0</v>
      </c>
      <c r="H42" s="88" t="e">
        <f t="shared" si="2"/>
        <v>#DIV/0!</v>
      </c>
      <c r="I42" s="88" t="e">
        <f t="shared" si="3"/>
        <v>#DIV/0!</v>
      </c>
    </row>
    <row r="43" spans="2:9" x14ac:dyDescent="0.3">
      <c r="B43" s="100" t="s">
        <v>56</v>
      </c>
      <c r="C43" s="87"/>
      <c r="D43" s="147"/>
      <c r="E43" s="84"/>
      <c r="F43" s="85">
        <f>MIN($D$19,$D43,$D$19-SUM($F$31:F42))</f>
        <v>0</v>
      </c>
      <c r="H43" s="88" t="e">
        <f t="shared" si="2"/>
        <v>#DIV/0!</v>
      </c>
      <c r="I43" s="88" t="e">
        <f t="shared" si="3"/>
        <v>#DIV/0!</v>
      </c>
    </row>
    <row r="44" spans="2:9" x14ac:dyDescent="0.3">
      <c r="B44" s="100" t="s">
        <v>57</v>
      </c>
      <c r="C44" s="87"/>
      <c r="D44" s="147"/>
      <c r="E44" s="84"/>
      <c r="F44" s="85">
        <f>MIN($D$19,$D44,$D$19-SUM($F$31:F43))</f>
        <v>0</v>
      </c>
      <c r="H44" s="88" t="e">
        <f t="shared" si="2"/>
        <v>#DIV/0!</v>
      </c>
      <c r="I44" s="88" t="e">
        <f t="shared" si="3"/>
        <v>#DIV/0!</v>
      </c>
    </row>
    <row r="45" spans="2:9" x14ac:dyDescent="0.3">
      <c r="B45" s="100" t="s">
        <v>58</v>
      </c>
      <c r="C45" s="87"/>
      <c r="D45" s="147"/>
      <c r="E45" s="84"/>
      <c r="F45" s="85">
        <f>MIN($D$19,$D45,$D$19-SUM($F$31:F44))</f>
        <v>0</v>
      </c>
      <c r="H45" s="88" t="e">
        <f t="shared" si="2"/>
        <v>#DIV/0!</v>
      </c>
      <c r="I45" s="88" t="e">
        <f t="shared" si="3"/>
        <v>#DIV/0!</v>
      </c>
    </row>
    <row r="46" spans="2:9" x14ac:dyDescent="0.3">
      <c r="B46" s="100" t="s">
        <v>59</v>
      </c>
      <c r="C46" s="87"/>
      <c r="D46" s="150"/>
      <c r="E46" s="84"/>
      <c r="F46" s="85">
        <f>MIN($D$19,$D46,$D$19-SUM($F$31:F45))</f>
        <v>0</v>
      </c>
      <c r="H46" s="88" t="e">
        <f t="shared" si="2"/>
        <v>#DIV/0!</v>
      </c>
      <c r="I46" s="88" t="e">
        <f t="shared" si="3"/>
        <v>#DIV/0!</v>
      </c>
    </row>
    <row r="47" spans="2:9" x14ac:dyDescent="0.3">
      <c r="B47" s="100" t="s">
        <v>60</v>
      </c>
      <c r="C47" s="87"/>
      <c r="D47" s="150"/>
      <c r="E47" s="84"/>
      <c r="F47" s="85">
        <f>MIN($D$19,$D47,$D$19-SUM($F$31:F46))</f>
        <v>0</v>
      </c>
      <c r="H47" s="88" t="e">
        <f t="shared" si="2"/>
        <v>#DIV/0!</v>
      </c>
      <c r="I47" s="88" t="e">
        <f t="shared" si="3"/>
        <v>#DIV/0!</v>
      </c>
    </row>
    <row r="48" spans="2:9" x14ac:dyDescent="0.3">
      <c r="B48" s="100" t="s">
        <v>61</v>
      </c>
      <c r="C48" s="87"/>
      <c r="D48" s="150"/>
      <c r="E48" s="84"/>
      <c r="F48" s="85">
        <f>MIN($D$19,$D48,$D$19-SUM($F$31:F47))</f>
        <v>0</v>
      </c>
      <c r="H48" s="88" t="e">
        <f t="shared" si="2"/>
        <v>#DIV/0!</v>
      </c>
      <c r="I48" s="88" t="e">
        <f t="shared" si="3"/>
        <v>#DIV/0!</v>
      </c>
    </row>
    <row r="49" spans="2:9" x14ac:dyDescent="0.3">
      <c r="B49" s="100" t="s">
        <v>62</v>
      </c>
      <c r="C49" s="87"/>
      <c r="D49" s="150"/>
      <c r="E49" s="84"/>
      <c r="F49" s="85">
        <f>MIN($D$19,$D49,$D$19-SUM($F$31:F48))</f>
        <v>0</v>
      </c>
      <c r="H49" s="88" t="e">
        <f t="shared" si="2"/>
        <v>#DIV/0!</v>
      </c>
      <c r="I49" s="88" t="e">
        <f t="shared" si="3"/>
        <v>#DIV/0!</v>
      </c>
    </row>
    <row r="50" spans="2:9" x14ac:dyDescent="0.3">
      <c r="B50" s="100" t="s">
        <v>63</v>
      </c>
      <c r="C50" s="87"/>
      <c r="D50" s="150"/>
      <c r="E50" s="84"/>
      <c r="F50" s="85">
        <f>MIN($D$19,$D50,$D$19-SUM($F$31:F49))</f>
        <v>0</v>
      </c>
      <c r="H50" s="88" t="e">
        <f t="shared" si="2"/>
        <v>#DIV/0!</v>
      </c>
      <c r="I50" s="88" t="e">
        <f t="shared" si="3"/>
        <v>#DIV/0!</v>
      </c>
    </row>
    <row r="51" spans="2:9" x14ac:dyDescent="0.3">
      <c r="B51" s="100" t="s">
        <v>64</v>
      </c>
      <c r="C51" s="87"/>
      <c r="D51" s="150"/>
      <c r="E51" s="84"/>
      <c r="F51" s="85">
        <f>MIN($D$19,$D51,$D$19-SUM($F$31:F50))</f>
        <v>0</v>
      </c>
      <c r="H51" s="88" t="e">
        <f t="shared" si="2"/>
        <v>#DIV/0!</v>
      </c>
      <c r="I51" s="88" t="e">
        <f t="shared" si="3"/>
        <v>#DIV/0!</v>
      </c>
    </row>
    <row r="52" spans="2:9" x14ac:dyDescent="0.3">
      <c r="B52" s="100" t="s">
        <v>65</v>
      </c>
      <c r="C52" s="87"/>
      <c r="D52" s="150"/>
      <c r="E52" s="84"/>
      <c r="F52" s="85">
        <f>MIN($D$19,$D52,$D$19-SUM($F$31:F51))</f>
        <v>0</v>
      </c>
      <c r="H52" s="88" t="e">
        <f t="shared" si="2"/>
        <v>#DIV/0!</v>
      </c>
      <c r="I52" s="88" t="e">
        <f t="shared" si="3"/>
        <v>#DIV/0!</v>
      </c>
    </row>
    <row r="53" spans="2:9" x14ac:dyDescent="0.3">
      <c r="B53" s="100" t="s">
        <v>66</v>
      </c>
      <c r="C53" s="87"/>
      <c r="D53" s="150"/>
      <c r="E53" s="84"/>
      <c r="F53" s="85">
        <f>MIN($D$19,$D53,$D$19-SUM($F$31:F52))</f>
        <v>0</v>
      </c>
      <c r="H53" s="88" t="e">
        <f t="shared" si="2"/>
        <v>#DIV/0!</v>
      </c>
      <c r="I53" s="88" t="e">
        <f t="shared" si="3"/>
        <v>#DIV/0!</v>
      </c>
    </row>
    <row r="54" spans="2:9" x14ac:dyDescent="0.3">
      <c r="B54" s="100" t="s">
        <v>67</v>
      </c>
      <c r="C54" s="87"/>
      <c r="D54" s="150"/>
      <c r="E54" s="84"/>
      <c r="F54" s="85">
        <f>MIN($D$19,$D54,$D$19-SUM($F$31:F53))</f>
        <v>0</v>
      </c>
      <c r="H54" s="88" t="e">
        <f t="shared" si="2"/>
        <v>#DIV/0!</v>
      </c>
      <c r="I54" s="88" t="e">
        <f t="shared" si="3"/>
        <v>#DIV/0!</v>
      </c>
    </row>
    <row r="55" spans="2:9" x14ac:dyDescent="0.3">
      <c r="B55" s="100" t="s">
        <v>68</v>
      </c>
      <c r="C55" s="87"/>
      <c r="D55" s="150"/>
      <c r="E55" s="84"/>
      <c r="F55" s="85">
        <f>MIN($D$19,$D55,$D$19-SUM($F$31:F54))</f>
        <v>0</v>
      </c>
      <c r="H55" s="88" t="e">
        <f t="shared" si="2"/>
        <v>#DIV/0!</v>
      </c>
      <c r="I55" s="88" t="e">
        <f t="shared" si="3"/>
        <v>#DIV/0!</v>
      </c>
    </row>
    <row r="56" spans="2:9" x14ac:dyDescent="0.3">
      <c r="B56" s="100" t="s">
        <v>69</v>
      </c>
      <c r="C56" s="87"/>
      <c r="D56" s="150"/>
      <c r="E56" s="84"/>
      <c r="F56" s="85">
        <f>MIN($D$19,$D56,$D$19-SUM($F$31:F55))</f>
        <v>0</v>
      </c>
      <c r="H56" s="88" t="e">
        <f t="shared" si="2"/>
        <v>#DIV/0!</v>
      </c>
      <c r="I56" s="88" t="e">
        <f t="shared" si="3"/>
        <v>#DIV/0!</v>
      </c>
    </row>
    <row r="57" spans="2:9" x14ac:dyDescent="0.3">
      <c r="B57" s="100" t="s">
        <v>70</v>
      </c>
      <c r="C57" s="87"/>
      <c r="D57" s="150"/>
      <c r="E57" s="84"/>
      <c r="F57" s="85">
        <f>MIN($D$19,$D57,$D$19-SUM($F$31:F56))</f>
        <v>0</v>
      </c>
      <c r="H57" s="88" t="e">
        <f t="shared" si="2"/>
        <v>#DIV/0!</v>
      </c>
      <c r="I57" s="88" t="e">
        <f t="shared" si="3"/>
        <v>#DIV/0!</v>
      </c>
    </row>
    <row r="58" spans="2:9" x14ac:dyDescent="0.3">
      <c r="B58" s="100" t="s">
        <v>71</v>
      </c>
      <c r="C58" s="87"/>
      <c r="D58" s="150"/>
      <c r="E58" s="84"/>
      <c r="F58" s="85">
        <f>MIN($D$19,$D58,$D$19-SUM($F$31:F57))</f>
        <v>0</v>
      </c>
      <c r="H58" s="88" t="e">
        <f t="shared" si="2"/>
        <v>#DIV/0!</v>
      </c>
      <c r="I58" s="88" t="e">
        <f t="shared" si="3"/>
        <v>#DIV/0!</v>
      </c>
    </row>
    <row r="59" spans="2:9" x14ac:dyDescent="0.3">
      <c r="B59" s="101" t="s">
        <v>72</v>
      </c>
      <c r="C59" s="87"/>
      <c r="D59" s="150"/>
      <c r="E59" s="84"/>
      <c r="F59" s="85">
        <f>MIN($D$19,$D59,$D$19-SUM($F$31:F58))</f>
        <v>0</v>
      </c>
      <c r="H59" s="88" t="e">
        <f t="shared" si="2"/>
        <v>#DIV/0!</v>
      </c>
      <c r="I59" s="88" t="e">
        <f t="shared" si="3"/>
        <v>#DIV/0!</v>
      </c>
    </row>
    <row r="60" spans="2:9" x14ac:dyDescent="0.3">
      <c r="B60" s="100" t="s">
        <v>73</v>
      </c>
      <c r="C60" s="87"/>
      <c r="D60" s="150"/>
      <c r="E60" s="84"/>
      <c r="F60" s="85">
        <f>MIN($D$19,$D60,$D$19-SUM($F$31:F59))</f>
        <v>0</v>
      </c>
      <c r="H60" s="88" t="e">
        <f t="shared" si="2"/>
        <v>#DIV/0!</v>
      </c>
      <c r="I60" s="88" t="e">
        <f t="shared" si="3"/>
        <v>#DIV/0!</v>
      </c>
    </row>
    <row r="61" spans="2:9" x14ac:dyDescent="0.3">
      <c r="B61" s="102" t="s">
        <v>74</v>
      </c>
      <c r="C61" s="87"/>
      <c r="D61" s="150"/>
      <c r="E61" s="84"/>
      <c r="F61" s="85">
        <f>MIN($D$19,$D61,$D$19-SUM($F$31:F60))</f>
        <v>0</v>
      </c>
      <c r="H61" s="88" t="e">
        <f t="shared" si="2"/>
        <v>#DIV/0!</v>
      </c>
      <c r="I61" s="88" t="e">
        <f t="shared" si="3"/>
        <v>#DIV/0!</v>
      </c>
    </row>
    <row r="62" spans="2:9" x14ac:dyDescent="0.3">
      <c r="B62" s="142" t="s">
        <v>75</v>
      </c>
      <c r="C62" s="87"/>
      <c r="D62" s="150"/>
      <c r="E62" s="84"/>
      <c r="F62" s="85">
        <f>MIN($D$19,$D62,$D$19-SUM($F$31:F61))</f>
        <v>0</v>
      </c>
      <c r="H62" s="88" t="e">
        <f t="shared" si="2"/>
        <v>#DIV/0!</v>
      </c>
      <c r="I62" s="88" t="e">
        <f t="shared" si="3"/>
        <v>#DIV/0!</v>
      </c>
    </row>
    <row r="63" spans="2:9" x14ac:dyDescent="0.3">
      <c r="B63" s="100" t="s">
        <v>76</v>
      </c>
      <c r="C63" s="87"/>
      <c r="D63" s="150"/>
      <c r="E63" s="84"/>
      <c r="F63" s="85">
        <f>MIN($D$19,$D63,$D$19-SUM($F$31:F62))</f>
        <v>0</v>
      </c>
      <c r="H63" s="88" t="e">
        <f t="shared" si="2"/>
        <v>#DIV/0!</v>
      </c>
      <c r="I63" s="88" t="e">
        <f t="shared" si="3"/>
        <v>#DIV/0!</v>
      </c>
    </row>
    <row r="64" spans="2:9" x14ac:dyDescent="0.3">
      <c r="B64" s="142" t="s">
        <v>77</v>
      </c>
      <c r="C64" s="87"/>
      <c r="D64" s="150"/>
      <c r="E64" s="84"/>
      <c r="F64" s="85">
        <f>MIN($D$19,$D64,$D$19-SUM($F$31:F63))</f>
        <v>0</v>
      </c>
      <c r="H64" s="88" t="e">
        <f t="shared" si="2"/>
        <v>#DIV/0!</v>
      </c>
      <c r="I64" s="88" t="e">
        <f t="shared" si="3"/>
        <v>#DIV/0!</v>
      </c>
    </row>
    <row r="65" spans="1:9" x14ac:dyDescent="0.3">
      <c r="B65" s="142" t="s">
        <v>78</v>
      </c>
      <c r="C65" s="87"/>
      <c r="D65" s="150"/>
      <c r="E65" s="84"/>
      <c r="F65" s="85">
        <f>MIN($D$19,$D65,$D$19-SUM($F$31:F64))</f>
        <v>0</v>
      </c>
      <c r="H65" s="88" t="e">
        <f t="shared" si="2"/>
        <v>#DIV/0!</v>
      </c>
      <c r="I65" s="88" t="e">
        <f t="shared" si="3"/>
        <v>#DIV/0!</v>
      </c>
    </row>
    <row r="66" spans="1:9" x14ac:dyDescent="0.3">
      <c r="B66" s="142" t="s">
        <v>79</v>
      </c>
      <c r="C66" s="87"/>
      <c r="D66" s="147"/>
      <c r="E66" s="84"/>
      <c r="F66" s="85">
        <f>MIN($D$19,$D66,$D$19-SUM($F$31:F65))</f>
        <v>0</v>
      </c>
      <c r="H66" s="88" t="e">
        <f t="shared" si="2"/>
        <v>#DIV/0!</v>
      </c>
      <c r="I66" s="88" t="e">
        <f t="shared" si="3"/>
        <v>#DIV/0!</v>
      </c>
    </row>
    <row r="67" spans="1:9" x14ac:dyDescent="0.3">
      <c r="B67" s="142" t="s">
        <v>79</v>
      </c>
      <c r="C67" s="87"/>
      <c r="D67" s="150"/>
      <c r="E67" s="84"/>
      <c r="F67" s="90">
        <f>MIN($D$19,$D67,$D$19-SUM($F$31:F66))</f>
        <v>0</v>
      </c>
      <c r="H67" s="91" t="e">
        <f t="shared" si="2"/>
        <v>#DIV/0!</v>
      </c>
      <c r="I67" s="91" t="e">
        <f t="shared" si="3"/>
        <v>#DIV/0!</v>
      </c>
    </row>
    <row r="68" spans="1:9" s="103" customFormat="1" x14ac:dyDescent="0.3">
      <c r="B68" s="145" t="s">
        <v>80</v>
      </c>
      <c r="C68" s="48"/>
      <c r="D68" s="151">
        <f>SUM(D30:D67)</f>
        <v>0</v>
      </c>
      <c r="E68" s="105"/>
      <c r="F68" s="104">
        <f>SUM(F30:F67)</f>
        <v>0</v>
      </c>
      <c r="G68" s="106"/>
      <c r="H68" s="88" t="e">
        <f t="shared" si="2"/>
        <v>#DIV/0!</v>
      </c>
      <c r="I68" s="88" t="e">
        <f t="shared" si="3"/>
        <v>#DIV/0!</v>
      </c>
    </row>
    <row r="69" spans="1:9" s="103" customFormat="1" ht="5.25" customHeight="1" x14ac:dyDescent="0.3">
      <c r="A69" s="46"/>
      <c r="B69" s="107"/>
      <c r="C69" s="96"/>
      <c r="D69" s="152"/>
      <c r="E69" s="84"/>
      <c r="F69" s="108"/>
      <c r="G69" s="50"/>
      <c r="H69" s="98"/>
      <c r="I69" s="98"/>
    </row>
    <row r="70" spans="1:9" s="103" customFormat="1" ht="15.6" x14ac:dyDescent="0.3">
      <c r="A70" s="46"/>
      <c r="B70" s="83" t="s">
        <v>81</v>
      </c>
      <c r="C70" s="48"/>
      <c r="D70" s="146"/>
      <c r="E70" s="109"/>
      <c r="F70" s="110"/>
      <c r="G70" s="111"/>
      <c r="H70" s="88"/>
      <c r="I70" s="88"/>
    </row>
    <row r="71" spans="1:9" ht="15" customHeight="1" x14ac:dyDescent="0.3">
      <c r="B71" s="142" t="s">
        <v>82</v>
      </c>
      <c r="C71" s="87"/>
      <c r="D71" s="150"/>
      <c r="E71" s="84"/>
      <c r="F71" s="85">
        <f>MIN($D$19,$D71,$D$19-$F$68-$F$28)</f>
        <v>0</v>
      </c>
      <c r="H71" s="88" t="e">
        <f>+D71/$C$12</f>
        <v>#DIV/0!</v>
      </c>
      <c r="I71" s="88" t="e">
        <f>+F71/$C$12</f>
        <v>#DIV/0!</v>
      </c>
    </row>
    <row r="72" spans="1:9" x14ac:dyDescent="0.3">
      <c r="B72" s="142" t="s">
        <v>83</v>
      </c>
      <c r="C72" s="87"/>
      <c r="D72" s="150"/>
      <c r="E72" s="84"/>
      <c r="F72" s="85">
        <f>MIN($D$19,$D72,$D$19-$F$68-$F$28-SUM($F$71:F71))</f>
        <v>0</v>
      </c>
      <c r="H72" s="88" t="e">
        <f t="shared" ref="H72:H89" si="4">+D72/$C$12</f>
        <v>#DIV/0!</v>
      </c>
      <c r="I72" s="88" t="e">
        <f t="shared" ref="I72:I89" si="5">+F72/$C$12</f>
        <v>#DIV/0!</v>
      </c>
    </row>
    <row r="73" spans="1:9" x14ac:dyDescent="0.3">
      <c r="B73" s="142" t="s">
        <v>84</v>
      </c>
      <c r="C73" s="87"/>
      <c r="D73" s="150"/>
      <c r="E73" s="84"/>
      <c r="F73" s="85"/>
      <c r="H73" s="88" t="e">
        <f t="shared" si="4"/>
        <v>#DIV/0!</v>
      </c>
      <c r="I73" s="88" t="e">
        <f t="shared" si="5"/>
        <v>#DIV/0!</v>
      </c>
    </row>
    <row r="74" spans="1:9" x14ac:dyDescent="0.3">
      <c r="B74" s="142" t="s">
        <v>85</v>
      </c>
      <c r="C74" s="87"/>
      <c r="D74" s="150"/>
      <c r="E74" s="84"/>
      <c r="F74" s="85"/>
      <c r="H74" s="88" t="e">
        <f t="shared" si="4"/>
        <v>#DIV/0!</v>
      </c>
      <c r="I74" s="88" t="e">
        <f t="shared" si="5"/>
        <v>#DIV/0!</v>
      </c>
    </row>
    <row r="75" spans="1:9" x14ac:dyDescent="0.3">
      <c r="B75" s="142" t="s">
        <v>86</v>
      </c>
      <c r="C75" s="87"/>
      <c r="D75" s="150"/>
      <c r="E75" s="84"/>
      <c r="F75" s="85">
        <f>MIN($D$19,$D75,$D$19-$F$68-$F$28-SUM($F$71:F72))</f>
        <v>0</v>
      </c>
      <c r="H75" s="88" t="e">
        <f t="shared" si="4"/>
        <v>#DIV/0!</v>
      </c>
      <c r="I75" s="88" t="e">
        <f t="shared" si="5"/>
        <v>#DIV/0!</v>
      </c>
    </row>
    <row r="76" spans="1:9" x14ac:dyDescent="0.3">
      <c r="B76" s="142" t="s">
        <v>87</v>
      </c>
      <c r="C76" s="87"/>
      <c r="D76" s="150"/>
      <c r="E76" s="84"/>
      <c r="F76" s="85">
        <f>MIN($D$19,$D76,$D$19-$F$68-$F$28-SUM($F$71:F75))</f>
        <v>0</v>
      </c>
      <c r="H76" s="88" t="e">
        <f t="shared" si="4"/>
        <v>#DIV/0!</v>
      </c>
      <c r="I76" s="88" t="e">
        <f t="shared" si="5"/>
        <v>#DIV/0!</v>
      </c>
    </row>
    <row r="77" spans="1:9" x14ac:dyDescent="0.3">
      <c r="B77" s="142" t="s">
        <v>88</v>
      </c>
      <c r="C77" s="87"/>
      <c r="D77" s="150"/>
      <c r="E77" s="84"/>
      <c r="F77" s="85">
        <f>MIN($D$19,$D77,$D$19-$F$68-$F$28-SUM($F$71:F76))</f>
        <v>0</v>
      </c>
      <c r="H77" s="88" t="e">
        <f t="shared" si="4"/>
        <v>#DIV/0!</v>
      </c>
      <c r="I77" s="88" t="e">
        <f t="shared" si="5"/>
        <v>#DIV/0!</v>
      </c>
    </row>
    <row r="78" spans="1:9" x14ac:dyDescent="0.3">
      <c r="B78" s="142" t="s">
        <v>89</v>
      </c>
      <c r="C78" s="87"/>
      <c r="D78" s="150"/>
      <c r="E78" s="84"/>
      <c r="F78" s="85">
        <f>MIN($D$19,$D78,$D$19-$F$68-$F$28-SUM($F$71:F77))</f>
        <v>0</v>
      </c>
      <c r="H78" s="88" t="e">
        <f t="shared" si="4"/>
        <v>#DIV/0!</v>
      </c>
      <c r="I78" s="88" t="e">
        <f t="shared" si="5"/>
        <v>#DIV/0!</v>
      </c>
    </row>
    <row r="79" spans="1:9" x14ac:dyDescent="0.3">
      <c r="B79" s="142" t="s">
        <v>90</v>
      </c>
      <c r="C79" s="87"/>
      <c r="D79" s="150"/>
      <c r="E79" s="84"/>
      <c r="F79" s="85">
        <f>MIN($D$19,$D79,$D$19-$F$68-$F$28-SUM($F$71:F78))</f>
        <v>0</v>
      </c>
      <c r="H79" s="88" t="e">
        <f t="shared" si="4"/>
        <v>#DIV/0!</v>
      </c>
      <c r="I79" s="88" t="e">
        <f t="shared" si="5"/>
        <v>#DIV/0!</v>
      </c>
    </row>
    <row r="80" spans="1:9" x14ac:dyDescent="0.3">
      <c r="B80" s="142" t="s">
        <v>91</v>
      </c>
      <c r="C80" s="87"/>
      <c r="D80" s="150"/>
      <c r="E80" s="84"/>
      <c r="F80" s="85">
        <f>MIN($D$19,$D80,$D$19-$F$68-$F$28-SUM($F$71:F79))</f>
        <v>0</v>
      </c>
      <c r="H80" s="88" t="e">
        <f t="shared" si="4"/>
        <v>#DIV/0!</v>
      </c>
      <c r="I80" s="88" t="e">
        <f t="shared" si="5"/>
        <v>#DIV/0!</v>
      </c>
    </row>
    <row r="81" spans="1:22" x14ac:dyDescent="0.3">
      <c r="B81" s="142" t="s">
        <v>92</v>
      </c>
      <c r="C81" s="87"/>
      <c r="D81" s="150"/>
      <c r="E81" s="84"/>
      <c r="F81" s="85">
        <f>MIN($D$19,$D81,$D$19-$F$68-$F$28-SUM($F$71:F80))</f>
        <v>0</v>
      </c>
      <c r="H81" s="88" t="e">
        <f t="shared" si="4"/>
        <v>#DIV/0!</v>
      </c>
      <c r="I81" s="88" t="e">
        <f t="shared" si="5"/>
        <v>#DIV/0!</v>
      </c>
    </row>
    <row r="82" spans="1:22" x14ac:dyDescent="0.3">
      <c r="B82" s="142" t="s">
        <v>93</v>
      </c>
      <c r="C82" s="87"/>
      <c r="D82" s="150"/>
      <c r="E82" s="84"/>
      <c r="F82" s="85">
        <f>MIN($D$19,$D82,$D$19-$F$68-$F$28-SUM($F$71:F81))</f>
        <v>0</v>
      </c>
      <c r="H82" s="88" t="e">
        <f t="shared" si="4"/>
        <v>#DIV/0!</v>
      </c>
      <c r="I82" s="88" t="e">
        <f t="shared" si="5"/>
        <v>#DIV/0!</v>
      </c>
    </row>
    <row r="83" spans="1:22" x14ac:dyDescent="0.3">
      <c r="B83" s="142" t="s">
        <v>94</v>
      </c>
      <c r="C83" s="87"/>
      <c r="D83" s="150"/>
      <c r="E83" s="84"/>
      <c r="F83" s="85">
        <f>MIN($D$19,$D83,$D$19-$F$68-$F$28-SUM($F$71:F82))</f>
        <v>0</v>
      </c>
      <c r="H83" s="88" t="e">
        <f t="shared" si="4"/>
        <v>#DIV/0!</v>
      </c>
      <c r="I83" s="88" t="e">
        <f t="shared" si="5"/>
        <v>#DIV/0!</v>
      </c>
    </row>
    <row r="84" spans="1:22" x14ac:dyDescent="0.3">
      <c r="B84" s="100" t="s">
        <v>95</v>
      </c>
      <c r="C84" s="87"/>
      <c r="D84" s="150"/>
      <c r="E84" s="84"/>
      <c r="F84" s="85">
        <f>MIN($D$19,$D84,$D$19-$F$68-$F$28-SUM($F$71:F83))</f>
        <v>0</v>
      </c>
      <c r="H84" s="88" t="e">
        <f t="shared" si="4"/>
        <v>#DIV/0!</v>
      </c>
      <c r="I84" s="88" t="e">
        <f t="shared" si="5"/>
        <v>#DIV/0!</v>
      </c>
    </row>
    <row r="85" spans="1:22" x14ac:dyDescent="0.3">
      <c r="B85" s="142" t="s">
        <v>96</v>
      </c>
      <c r="C85" s="87"/>
      <c r="D85" s="150"/>
      <c r="E85" s="84"/>
      <c r="F85" s="85">
        <f>MIN($D$19,$D85,$D$19-$F$68-$F$28-SUM($F$71:F84))</f>
        <v>0</v>
      </c>
      <c r="H85" s="88" t="e">
        <f t="shared" si="4"/>
        <v>#DIV/0!</v>
      </c>
      <c r="I85" s="88" t="e">
        <f t="shared" si="5"/>
        <v>#DIV/0!</v>
      </c>
    </row>
    <row r="86" spans="1:22" x14ac:dyDescent="0.3">
      <c r="B86" s="142" t="s">
        <v>97</v>
      </c>
      <c r="C86" s="87"/>
      <c r="D86" s="150"/>
      <c r="E86" s="84"/>
      <c r="F86" s="85">
        <f>MIN($D$19,$D86,$D$19-$F$68-$F$28-SUM($F$71:F85))</f>
        <v>0</v>
      </c>
      <c r="H86" s="88" t="e">
        <f t="shared" si="4"/>
        <v>#DIV/0!</v>
      </c>
      <c r="I86" s="88" t="e">
        <f t="shared" si="5"/>
        <v>#DIV/0!</v>
      </c>
    </row>
    <row r="87" spans="1:22" x14ac:dyDescent="0.3">
      <c r="B87" s="142" t="s">
        <v>79</v>
      </c>
      <c r="C87" s="87"/>
      <c r="D87" s="150"/>
      <c r="E87" s="84"/>
      <c r="F87" s="85">
        <f>MIN($D$19,$D87,$D$19-$F$68-$F$28-SUM($F$71:F86))</f>
        <v>0</v>
      </c>
      <c r="H87" s="88" t="e">
        <f t="shared" si="4"/>
        <v>#DIV/0!</v>
      </c>
      <c r="I87" s="88" t="e">
        <f t="shared" si="5"/>
        <v>#DIV/0!</v>
      </c>
    </row>
    <row r="88" spans="1:22" x14ac:dyDescent="0.3">
      <c r="B88" s="142" t="s">
        <v>98</v>
      </c>
      <c r="C88" s="87"/>
      <c r="D88" s="147"/>
      <c r="E88" s="84"/>
      <c r="F88" s="90">
        <f>MIN($D$19,$D88,$D$19-$F$68-$F$28-SUM($F$71:F87))</f>
        <v>0</v>
      </c>
      <c r="H88" s="91" t="e">
        <f t="shared" si="4"/>
        <v>#DIV/0!</v>
      </c>
      <c r="I88" s="91" t="e">
        <f t="shared" si="5"/>
        <v>#DIV/0!</v>
      </c>
    </row>
    <row r="89" spans="1:22" x14ac:dyDescent="0.3">
      <c r="A89" s="103"/>
      <c r="B89" s="145" t="s">
        <v>99</v>
      </c>
      <c r="D89" s="151">
        <f>SUM(D70:D88)</f>
        <v>0</v>
      </c>
      <c r="E89" s="93"/>
      <c r="F89" s="104">
        <f>SUM(F70:F88)</f>
        <v>0</v>
      </c>
      <c r="G89" s="106"/>
      <c r="H89" s="88" t="e">
        <f t="shared" si="4"/>
        <v>#DIV/0!</v>
      </c>
      <c r="I89" s="88" t="e">
        <f t="shared" si="5"/>
        <v>#DIV/0!</v>
      </c>
    </row>
    <row r="90" spans="1:22" ht="6.75" customHeight="1" x14ac:dyDescent="0.3">
      <c r="A90" s="103"/>
      <c r="B90" s="95"/>
      <c r="C90" s="96"/>
      <c r="D90" s="153"/>
      <c r="E90" s="84"/>
      <c r="F90" s="112"/>
      <c r="G90" s="113"/>
      <c r="H90" s="98"/>
      <c r="I90" s="98"/>
    </row>
    <row r="91" spans="1:22" x14ac:dyDescent="0.3">
      <c r="B91" s="65" t="s">
        <v>100</v>
      </c>
      <c r="D91" s="154">
        <f>SUM(D28,D68,D89)</f>
        <v>0</v>
      </c>
      <c r="E91" s="93"/>
      <c r="F91" s="114">
        <f>SUM(F28,F68,F89)</f>
        <v>0</v>
      </c>
      <c r="G91" s="49"/>
      <c r="H91" s="91" t="e">
        <f t="shared" ref="H91" si="6">+D91/$C$12</f>
        <v>#DIV/0!</v>
      </c>
      <c r="I91" s="91" t="e">
        <f t="shared" ref="I91:I92" si="7">+F91/$C$12</f>
        <v>#DIV/0!</v>
      </c>
      <c r="O91" s="115"/>
    </row>
    <row r="92" spans="1:22" ht="15" customHeight="1" x14ac:dyDescent="0.3">
      <c r="B92" s="65" t="s">
        <v>101</v>
      </c>
      <c r="C92" s="116"/>
      <c r="D92" s="117"/>
      <c r="E92" s="84"/>
      <c r="F92" s="118">
        <f>D92</f>
        <v>0</v>
      </c>
      <c r="G92" s="119"/>
      <c r="H92" s="88" t="e">
        <f>+D92/$C$12</f>
        <v>#DIV/0!</v>
      </c>
      <c r="I92" s="88" t="e">
        <f t="shared" si="7"/>
        <v>#DIV/0!</v>
      </c>
    </row>
    <row r="93" spans="1:22" ht="13.5" customHeight="1" x14ac:dyDescent="0.3">
      <c r="B93" s="120" t="s">
        <v>102</v>
      </c>
      <c r="C93" s="121"/>
      <c r="D93" s="122">
        <f>MIN(20000,0.15*D91)</f>
        <v>0</v>
      </c>
      <c r="F93" s="123"/>
      <c r="G93" s="119"/>
      <c r="H93" s="98"/>
      <c r="I93" s="98"/>
    </row>
    <row r="94" spans="1:22" ht="13.5" customHeight="1" x14ac:dyDescent="0.3">
      <c r="B94" s="230" t="s">
        <v>103</v>
      </c>
      <c r="C94" s="231"/>
      <c r="D94" s="232"/>
      <c r="F94" s="123"/>
      <c r="G94" s="119"/>
      <c r="H94" s="98"/>
      <c r="I94" s="98"/>
    </row>
    <row r="95" spans="1:22" ht="6.75" customHeight="1" x14ac:dyDescent="0.3">
      <c r="B95" s="124"/>
      <c r="C95" s="116"/>
      <c r="D95" s="125"/>
      <c r="E95" s="126"/>
      <c r="F95" s="123"/>
      <c r="G95" s="119"/>
      <c r="H95" s="98"/>
      <c r="I95" s="98"/>
    </row>
    <row r="96" spans="1:22" s="103" customFormat="1" ht="15.75" customHeight="1" thickBot="1" x14ac:dyDescent="0.35">
      <c r="B96" s="127" t="s">
        <v>30</v>
      </c>
      <c r="C96" s="128"/>
      <c r="D96" s="129">
        <f>SUM(D91,D92)</f>
        <v>0</v>
      </c>
      <c r="E96" s="130"/>
      <c r="F96" s="131">
        <f>SUM(F91,F92)</f>
        <v>0</v>
      </c>
      <c r="G96" s="130"/>
      <c r="H96" s="91" t="e">
        <f>+D96/$C$12</f>
        <v>#DIV/0!</v>
      </c>
      <c r="I96" s="91" t="e">
        <f>+F96/$C$12</f>
        <v>#DIV/0!</v>
      </c>
      <c r="O96" s="105"/>
      <c r="P96" s="132"/>
      <c r="Q96" s="132"/>
      <c r="R96" s="132"/>
      <c r="S96" s="132"/>
      <c r="T96" s="132"/>
      <c r="U96" s="132"/>
      <c r="V96" s="132"/>
    </row>
    <row r="97" spans="1:22" s="103" customFormat="1" ht="18" customHeight="1" thickTop="1" thickBot="1" x14ac:dyDescent="0.35">
      <c r="B97" s="133"/>
      <c r="C97" s="128"/>
      <c r="D97" s="134"/>
      <c r="E97" s="130"/>
      <c r="F97" s="130"/>
      <c r="G97" s="130"/>
      <c r="H97" s="51"/>
      <c r="I97" s="51"/>
      <c r="O97" s="132"/>
      <c r="P97" s="132"/>
      <c r="Q97" s="132"/>
      <c r="R97" s="132"/>
      <c r="S97" s="132"/>
      <c r="T97" s="132"/>
      <c r="U97" s="132"/>
      <c r="V97" s="132"/>
    </row>
    <row r="98" spans="1:22" s="103" customFormat="1" ht="18" customHeight="1" thickBot="1" x14ac:dyDescent="0.35">
      <c r="B98" s="155" t="s">
        <v>104</v>
      </c>
      <c r="C98" s="156"/>
      <c r="D98" s="157" t="s">
        <v>105</v>
      </c>
      <c r="E98" s="158"/>
      <c r="F98" s="233" t="s">
        <v>106</v>
      </c>
      <c r="G98" s="234"/>
      <c r="H98" s="234"/>
      <c r="I98" s="235"/>
      <c r="O98" s="132"/>
      <c r="P98" s="132"/>
      <c r="Q98" s="132"/>
      <c r="R98" s="132"/>
      <c r="S98" s="132"/>
      <c r="T98" s="132"/>
      <c r="U98" s="132"/>
      <c r="V98" s="132"/>
    </row>
    <row r="99" spans="1:22" s="103" customFormat="1" ht="26.25" customHeight="1" x14ac:dyDescent="0.3">
      <c r="B99" s="171" t="s">
        <v>107</v>
      </c>
      <c r="C99" s="179"/>
      <c r="D99" s="193">
        <f>D96*0.5</f>
        <v>0</v>
      </c>
      <c r="E99" s="196">
        <v>0</v>
      </c>
      <c r="F99" s="222" t="s">
        <v>108</v>
      </c>
      <c r="G99" s="222"/>
      <c r="H99" s="222"/>
      <c r="I99" s="223"/>
      <c r="O99" s="132"/>
      <c r="P99" s="132"/>
      <c r="Q99" s="132"/>
      <c r="R99" s="132"/>
      <c r="S99" s="132"/>
      <c r="T99" s="132"/>
      <c r="U99" s="132"/>
      <c r="V99" s="132"/>
    </row>
    <row r="100" spans="1:22" s="103" customFormat="1" x14ac:dyDescent="0.3">
      <c r="B100" s="159" t="s">
        <v>109</v>
      </c>
      <c r="C100" s="160"/>
      <c r="D100" s="161"/>
      <c r="E100" s="196"/>
      <c r="F100" s="236"/>
      <c r="G100" s="237"/>
      <c r="H100" s="237"/>
      <c r="I100" s="238"/>
      <c r="O100" s="132"/>
      <c r="P100" s="132"/>
      <c r="Q100" s="132"/>
      <c r="R100" s="132"/>
      <c r="S100" s="132"/>
      <c r="T100" s="132"/>
      <c r="U100" s="132"/>
      <c r="V100" s="132"/>
    </row>
    <row r="101" spans="1:22" ht="15" thickBot="1" x14ac:dyDescent="0.35">
      <c r="A101" s="103"/>
      <c r="B101" s="162" t="s">
        <v>110</v>
      </c>
      <c r="C101" s="160"/>
      <c r="D101" s="163"/>
      <c r="E101" s="196"/>
      <c r="F101" s="236"/>
      <c r="G101" s="237"/>
      <c r="H101" s="237"/>
      <c r="I101" s="238"/>
      <c r="O101" s="132"/>
      <c r="P101" s="132"/>
      <c r="Q101" s="132"/>
      <c r="R101" s="132"/>
      <c r="S101" s="132"/>
      <c r="T101" s="132"/>
      <c r="U101" s="132"/>
      <c r="V101" s="132"/>
    </row>
    <row r="102" spans="1:22" ht="22.2" customHeight="1" thickBot="1" x14ac:dyDescent="0.35">
      <c r="B102" s="165" t="s">
        <v>111</v>
      </c>
      <c r="C102" s="164"/>
      <c r="D102" s="195">
        <f>IF(D100&lt;D101,D100,D101)</f>
        <v>0</v>
      </c>
      <c r="E102" s="196">
        <v>0</v>
      </c>
      <c r="F102" s="222" t="s">
        <v>112</v>
      </c>
      <c r="G102" s="222"/>
      <c r="H102" s="222"/>
      <c r="I102" s="223"/>
    </row>
    <row r="103" spans="1:22" ht="15" thickBot="1" x14ac:dyDescent="0.35">
      <c r="B103" s="198" t="s">
        <v>113</v>
      </c>
      <c r="C103" s="164"/>
      <c r="D103" s="197"/>
      <c r="E103" s="196"/>
      <c r="F103" s="242"/>
      <c r="G103" s="243"/>
      <c r="H103" s="243"/>
      <c r="I103" s="244"/>
      <c r="O103" s="200"/>
    </row>
    <row r="104" spans="1:22" ht="15" thickBot="1" x14ac:dyDescent="0.35">
      <c r="B104" s="165" t="s">
        <v>114</v>
      </c>
      <c r="C104" s="166"/>
      <c r="D104" s="167">
        <f>PV(8/12/100,360,(D103/360))*-1</f>
        <v>0</v>
      </c>
      <c r="E104" s="196">
        <v>0</v>
      </c>
      <c r="F104" s="245"/>
      <c r="G104" s="245"/>
      <c r="H104" s="245"/>
      <c r="I104" s="246"/>
      <c r="O104" s="200"/>
    </row>
    <row r="105" spans="1:22" ht="15" thickBot="1" x14ac:dyDescent="0.35">
      <c r="B105" s="168" t="s">
        <v>115</v>
      </c>
      <c r="C105" s="160"/>
      <c r="D105" s="169">
        <v>0</v>
      </c>
      <c r="E105" s="196">
        <v>7</v>
      </c>
      <c r="F105" s="236"/>
      <c r="G105" s="237"/>
      <c r="H105" s="237"/>
      <c r="I105" s="238"/>
      <c r="O105" s="200"/>
    </row>
    <row r="106" spans="1:22" ht="15" thickBot="1" x14ac:dyDescent="0.35">
      <c r="B106" s="168" t="s">
        <v>116</v>
      </c>
      <c r="C106" s="160"/>
      <c r="D106" s="169">
        <v>0</v>
      </c>
      <c r="E106" s="196"/>
      <c r="F106" s="143"/>
      <c r="G106" s="144"/>
      <c r="H106" s="144"/>
      <c r="I106" s="170"/>
      <c r="O106" s="89"/>
    </row>
    <row r="107" spans="1:22" ht="15" thickBot="1" x14ac:dyDescent="0.35">
      <c r="B107" s="165" t="s">
        <v>117</v>
      </c>
      <c r="C107" s="164"/>
      <c r="D107" s="167">
        <f>SUM(D99,D104,D105,D106)</f>
        <v>0</v>
      </c>
      <c r="E107" s="196"/>
      <c r="F107" s="245"/>
      <c r="G107" s="245"/>
      <c r="H107" s="245"/>
      <c r="I107" s="246"/>
      <c r="O107" s="201"/>
    </row>
    <row r="108" spans="1:22" ht="15" customHeight="1" x14ac:dyDescent="0.3">
      <c r="B108" s="171" t="s">
        <v>118</v>
      </c>
      <c r="C108" s="160"/>
      <c r="D108" s="172">
        <v>0</v>
      </c>
      <c r="E108" s="196"/>
      <c r="F108" s="236"/>
      <c r="G108" s="237"/>
      <c r="H108" s="237"/>
      <c r="I108" s="238"/>
    </row>
    <row r="109" spans="1:22" ht="15" thickBot="1" x14ac:dyDescent="0.35">
      <c r="B109" s="162" t="s">
        <v>119</v>
      </c>
      <c r="C109" s="160"/>
      <c r="D109" s="173">
        <v>0</v>
      </c>
      <c r="E109" s="196"/>
      <c r="F109" s="236"/>
      <c r="G109" s="237"/>
      <c r="H109" s="237"/>
      <c r="I109" s="238"/>
    </row>
    <row r="110" spans="1:22" ht="15" thickBot="1" x14ac:dyDescent="0.35">
      <c r="B110" s="174" t="s">
        <v>120</v>
      </c>
      <c r="C110" s="175"/>
      <c r="D110" s="176">
        <f>D107-D108-D109</f>
        <v>0</v>
      </c>
      <c r="E110" s="177"/>
      <c r="F110" s="239"/>
      <c r="G110" s="240"/>
      <c r="H110" s="240"/>
      <c r="I110" s="241"/>
    </row>
    <row r="111" spans="1:22" x14ac:dyDescent="0.3">
      <c r="B111" s="178"/>
      <c r="C111" s="179"/>
      <c r="D111" s="180"/>
      <c r="F111" s="181"/>
      <c r="G111" s="182"/>
      <c r="H111" s="182"/>
      <c r="I111" s="183"/>
    </row>
    <row r="112" spans="1:22" x14ac:dyDescent="0.3">
      <c r="B112" s="184" t="s">
        <v>121</v>
      </c>
      <c r="C112" s="164"/>
      <c r="D112" s="185">
        <f>D96</f>
        <v>0</v>
      </c>
      <c r="E112" s="196"/>
      <c r="F112" s="236"/>
      <c r="G112" s="237"/>
      <c r="H112" s="237"/>
      <c r="I112" s="238"/>
    </row>
    <row r="113" spans="1:22" x14ac:dyDescent="0.3">
      <c r="B113" s="186" t="s">
        <v>122</v>
      </c>
      <c r="C113" s="164"/>
      <c r="D113" s="187">
        <f>D110-D112</f>
        <v>0</v>
      </c>
      <c r="E113" s="196"/>
      <c r="F113" s="236"/>
      <c r="G113" s="237"/>
      <c r="H113" s="237"/>
      <c r="I113" s="238"/>
    </row>
    <row r="114" spans="1:22" x14ac:dyDescent="0.3">
      <c r="B114" s="165" t="s">
        <v>123</v>
      </c>
      <c r="C114" s="188"/>
      <c r="D114" s="189">
        <v>120000</v>
      </c>
      <c r="E114" s="196"/>
      <c r="F114" s="236"/>
      <c r="G114" s="237"/>
      <c r="H114" s="237"/>
      <c r="I114" s="238"/>
    </row>
    <row r="115" spans="1:22" x14ac:dyDescent="0.3">
      <c r="B115" s="186" t="s">
        <v>124</v>
      </c>
      <c r="C115" s="164"/>
      <c r="D115" s="190">
        <f>ABS(IF(D113&lt;0,D113,0))</f>
        <v>0</v>
      </c>
      <c r="E115" s="196"/>
      <c r="F115" s="236"/>
      <c r="G115" s="237"/>
      <c r="H115" s="237"/>
      <c r="I115" s="238"/>
    </row>
    <row r="116" spans="1:22" ht="15" thickBot="1" x14ac:dyDescent="0.35">
      <c r="B116" s="191" t="s">
        <v>125</v>
      </c>
      <c r="C116" s="175"/>
      <c r="D116" s="192">
        <f>IF(D115&lt;D114,D115,D114)</f>
        <v>0</v>
      </c>
      <c r="E116" s="177"/>
      <c r="F116" s="239"/>
      <c r="G116" s="240"/>
      <c r="H116" s="240"/>
      <c r="I116" s="241"/>
    </row>
    <row r="117" spans="1:22" ht="15" customHeight="1" x14ac:dyDescent="0.3">
      <c r="B117" s="247" t="s">
        <v>126</v>
      </c>
      <c r="C117" s="248"/>
      <c r="D117" s="248"/>
      <c r="E117" s="248"/>
      <c r="F117" s="248"/>
      <c r="G117" s="248"/>
      <c r="H117" s="248"/>
      <c r="I117" s="249"/>
    </row>
    <row r="118" spans="1:22" x14ac:dyDescent="0.3">
      <c r="B118" s="247"/>
      <c r="C118" s="248"/>
      <c r="D118" s="248"/>
      <c r="E118" s="248"/>
      <c r="F118" s="248"/>
      <c r="G118" s="248"/>
      <c r="H118" s="248"/>
      <c r="I118" s="249"/>
    </row>
    <row r="119" spans="1:22" s="51" customFormat="1" ht="15" thickBot="1" x14ac:dyDescent="0.35">
      <c r="A119" s="46"/>
      <c r="B119" s="250"/>
      <c r="C119" s="251"/>
      <c r="D119" s="251"/>
      <c r="E119" s="251"/>
      <c r="F119" s="251"/>
      <c r="G119" s="251"/>
      <c r="H119" s="251"/>
      <c r="I119" s="252"/>
      <c r="J119" s="46"/>
      <c r="K119" s="46"/>
      <c r="L119" s="46"/>
      <c r="M119" s="46"/>
      <c r="N119" s="46"/>
      <c r="O119" s="46"/>
      <c r="P119" s="46"/>
      <c r="Q119" s="46"/>
      <c r="R119" s="46"/>
      <c r="S119" s="46"/>
      <c r="T119" s="46"/>
      <c r="U119" s="46"/>
      <c r="V119" s="46"/>
    </row>
    <row r="120" spans="1:22" ht="15" x14ac:dyDescent="0.3">
      <c r="B120" s="133"/>
      <c r="C120" s="128"/>
      <c r="D120" s="134"/>
      <c r="E120" s="130"/>
      <c r="F120" s="130"/>
      <c r="G120" s="130"/>
    </row>
    <row r="121" spans="1:22" x14ac:dyDescent="0.3">
      <c r="C121" s="87"/>
      <c r="D121" s="136"/>
      <c r="E121" s="137"/>
      <c r="F121" s="137"/>
      <c r="G121" s="137"/>
    </row>
    <row r="122" spans="1:22" x14ac:dyDescent="0.3">
      <c r="C122" s="87"/>
      <c r="D122" s="136"/>
      <c r="E122" s="137"/>
      <c r="F122" s="137"/>
      <c r="G122" s="137"/>
    </row>
    <row r="123" spans="1:22" x14ac:dyDescent="0.3">
      <c r="B123" s="135"/>
      <c r="C123" s="87"/>
      <c r="D123" s="136"/>
      <c r="E123" s="137"/>
      <c r="F123" s="137"/>
      <c r="G123" s="137"/>
    </row>
    <row r="124" spans="1:22" x14ac:dyDescent="0.3">
      <c r="B124" s="253" t="s">
        <v>127</v>
      </c>
      <c r="C124" s="253"/>
      <c r="D124" s="253"/>
      <c r="E124" s="253"/>
      <c r="F124" s="253"/>
    </row>
    <row r="125" spans="1:22" x14ac:dyDescent="0.3">
      <c r="B125" s="254"/>
      <c r="C125" s="254"/>
      <c r="D125" s="138" t="s">
        <v>128</v>
      </c>
      <c r="E125" s="255" t="s">
        <v>129</v>
      </c>
      <c r="F125" s="255"/>
    </row>
    <row r="126" spans="1:22" x14ac:dyDescent="0.3">
      <c r="B126" s="256" t="s">
        <v>130</v>
      </c>
      <c r="C126" s="256"/>
      <c r="D126" s="139">
        <f>+D28</f>
        <v>0</v>
      </c>
      <c r="E126" s="257" t="e">
        <f>+D126/C$12</f>
        <v>#DIV/0!</v>
      </c>
      <c r="F126" s="257"/>
    </row>
    <row r="127" spans="1:22" x14ac:dyDescent="0.3">
      <c r="B127" s="256" t="s">
        <v>131</v>
      </c>
      <c r="C127" s="256"/>
      <c r="D127" s="139">
        <f>D68</f>
        <v>0</v>
      </c>
      <c r="E127" s="257" t="e">
        <f>+D127/C$12</f>
        <v>#DIV/0!</v>
      </c>
      <c r="F127" s="257"/>
    </row>
    <row r="128" spans="1:22" x14ac:dyDescent="0.3">
      <c r="B128" s="256" t="s">
        <v>132</v>
      </c>
      <c r="C128" s="256"/>
      <c r="D128" s="139">
        <f>D89</f>
        <v>0</v>
      </c>
      <c r="E128" s="257" t="e">
        <f>+D128/C$12</f>
        <v>#DIV/0!</v>
      </c>
      <c r="F128" s="257"/>
    </row>
    <row r="129" spans="2:6" x14ac:dyDescent="0.3">
      <c r="B129" s="256" t="s">
        <v>133</v>
      </c>
      <c r="C129" s="256"/>
      <c r="D129" s="139">
        <f>+D96</f>
        <v>0</v>
      </c>
      <c r="E129" s="257" t="e">
        <f>+D129/C$12</f>
        <v>#DIV/0!</v>
      </c>
      <c r="F129" s="257"/>
    </row>
    <row r="176" spans="2:9" x14ac:dyDescent="0.3">
      <c r="B176" s="72"/>
      <c r="C176" s="46"/>
      <c r="D176" s="46"/>
      <c r="E176" s="46"/>
      <c r="F176" s="46"/>
      <c r="G176" s="46"/>
      <c r="H176" s="140"/>
      <c r="I176" s="140"/>
    </row>
    <row r="177" spans="2:9" x14ac:dyDescent="0.3">
      <c r="B177" s="72"/>
      <c r="C177" s="46"/>
      <c r="D177" s="46"/>
      <c r="E177" s="46"/>
      <c r="F177" s="46"/>
      <c r="G177" s="46"/>
      <c r="H177" s="140"/>
      <c r="I177" s="140"/>
    </row>
    <row r="178" spans="2:9" x14ac:dyDescent="0.3">
      <c r="B178" s="72"/>
      <c r="C178" s="46"/>
      <c r="D178" s="46"/>
      <c r="E178" s="46"/>
      <c r="F178" s="46"/>
      <c r="G178" s="46"/>
      <c r="H178" s="140"/>
      <c r="I178" s="140"/>
    </row>
    <row r="179" spans="2:9" x14ac:dyDescent="0.3">
      <c r="B179" s="72"/>
      <c r="C179" s="46"/>
      <c r="D179" s="46"/>
      <c r="E179" s="46"/>
      <c r="F179" s="46"/>
      <c r="G179" s="46"/>
      <c r="H179" s="140"/>
      <c r="I179" s="140"/>
    </row>
    <row r="180" spans="2:9" x14ac:dyDescent="0.3">
      <c r="B180" s="72"/>
      <c r="C180" s="46"/>
      <c r="D180" s="46"/>
      <c r="E180" s="46"/>
      <c r="F180" s="46"/>
      <c r="G180" s="46"/>
      <c r="H180" s="140"/>
      <c r="I180" s="140"/>
    </row>
    <row r="181" spans="2:9" x14ac:dyDescent="0.3">
      <c r="B181" s="72"/>
      <c r="C181" s="46"/>
      <c r="D181" s="46"/>
      <c r="E181" s="46"/>
      <c r="F181" s="46"/>
      <c r="G181" s="46"/>
      <c r="H181" s="140"/>
      <c r="I181" s="140"/>
    </row>
    <row r="182" spans="2:9" x14ac:dyDescent="0.3">
      <c r="B182" s="72"/>
      <c r="C182" s="46"/>
      <c r="D182" s="46"/>
      <c r="E182" s="46"/>
      <c r="F182" s="46"/>
      <c r="G182" s="46"/>
      <c r="H182" s="140"/>
      <c r="I182" s="140"/>
    </row>
    <row r="183" spans="2:9" x14ac:dyDescent="0.3">
      <c r="B183" s="72"/>
      <c r="C183" s="46"/>
      <c r="D183" s="46"/>
      <c r="E183" s="46"/>
      <c r="F183" s="46"/>
      <c r="G183" s="46"/>
      <c r="H183" s="140"/>
      <c r="I183" s="140"/>
    </row>
    <row r="184" spans="2:9" x14ac:dyDescent="0.3">
      <c r="B184" s="72"/>
      <c r="C184" s="46"/>
      <c r="D184" s="46"/>
      <c r="E184" s="46"/>
      <c r="F184" s="46"/>
      <c r="G184" s="46"/>
      <c r="H184" s="140"/>
      <c r="I184" s="140"/>
    </row>
    <row r="185" spans="2:9" x14ac:dyDescent="0.3">
      <c r="B185" s="72"/>
      <c r="C185" s="46"/>
      <c r="D185" s="46"/>
      <c r="E185" s="46"/>
      <c r="F185" s="46"/>
      <c r="G185" s="46"/>
      <c r="H185" s="140"/>
      <c r="I185" s="140"/>
    </row>
    <row r="186" spans="2:9" x14ac:dyDescent="0.3">
      <c r="B186" s="72"/>
      <c r="C186" s="46"/>
      <c r="D186" s="46"/>
      <c r="E186" s="46"/>
      <c r="F186" s="46"/>
      <c r="G186" s="46"/>
      <c r="H186" s="140"/>
      <c r="I186" s="140"/>
    </row>
    <row r="187" spans="2:9" x14ac:dyDescent="0.3">
      <c r="B187" s="72"/>
      <c r="C187" s="46"/>
      <c r="D187" s="46"/>
      <c r="E187" s="46"/>
      <c r="F187" s="46"/>
      <c r="G187" s="46"/>
      <c r="H187" s="140"/>
      <c r="I187" s="140"/>
    </row>
    <row r="188" spans="2:9" x14ac:dyDescent="0.3">
      <c r="B188" s="72"/>
      <c r="C188" s="46"/>
      <c r="D188" s="46"/>
      <c r="E188" s="46"/>
      <c r="F188" s="46"/>
      <c r="G188" s="46"/>
      <c r="H188" s="140"/>
      <c r="I188" s="140"/>
    </row>
    <row r="189" spans="2:9" x14ac:dyDescent="0.3">
      <c r="B189" s="72"/>
      <c r="C189" s="46"/>
      <c r="D189" s="46"/>
      <c r="E189" s="46"/>
      <c r="F189" s="46"/>
      <c r="G189" s="46"/>
      <c r="H189" s="140"/>
      <c r="I189" s="140"/>
    </row>
    <row r="190" spans="2:9" x14ac:dyDescent="0.3">
      <c r="B190" s="72"/>
      <c r="C190" s="46"/>
      <c r="D190" s="46"/>
      <c r="E190" s="46"/>
      <c r="F190" s="46"/>
      <c r="G190" s="46"/>
      <c r="H190" s="140"/>
      <c r="I190" s="140"/>
    </row>
    <row r="191" spans="2:9" x14ac:dyDescent="0.3">
      <c r="B191" s="72"/>
      <c r="C191" s="46"/>
      <c r="D191" s="46"/>
      <c r="E191" s="46"/>
      <c r="F191" s="46"/>
      <c r="G191" s="46"/>
      <c r="H191" s="140"/>
      <c r="I191" s="140"/>
    </row>
    <row r="192" spans="2:9" x14ac:dyDescent="0.3">
      <c r="B192" s="72"/>
      <c r="C192" s="46"/>
      <c r="D192" s="46"/>
      <c r="E192" s="46"/>
      <c r="F192" s="46"/>
      <c r="G192" s="46"/>
      <c r="H192" s="140"/>
      <c r="I192" s="140"/>
    </row>
    <row r="193" spans="2:9" x14ac:dyDescent="0.3">
      <c r="B193" s="72"/>
      <c r="C193" s="46"/>
      <c r="D193" s="46"/>
      <c r="E193" s="46"/>
      <c r="F193" s="46"/>
      <c r="G193" s="46"/>
      <c r="H193" s="140"/>
      <c r="I193" s="140"/>
    </row>
    <row r="194" spans="2:9" x14ac:dyDescent="0.3">
      <c r="B194" s="72"/>
      <c r="C194" s="46"/>
      <c r="D194" s="46"/>
      <c r="E194" s="46"/>
      <c r="F194" s="46"/>
      <c r="G194" s="46"/>
      <c r="H194" s="140"/>
      <c r="I194" s="140"/>
    </row>
    <row r="195" spans="2:9" x14ac:dyDescent="0.3">
      <c r="B195" s="72"/>
      <c r="C195" s="46"/>
      <c r="D195" s="46"/>
      <c r="E195" s="46"/>
      <c r="F195" s="46"/>
      <c r="G195" s="46"/>
      <c r="H195" s="140"/>
      <c r="I195" s="140"/>
    </row>
    <row r="196" spans="2:9" x14ac:dyDescent="0.3">
      <c r="B196" s="72"/>
      <c r="C196" s="46"/>
      <c r="D196" s="46"/>
      <c r="E196" s="46"/>
      <c r="F196" s="46"/>
      <c r="G196" s="46"/>
      <c r="H196" s="140"/>
      <c r="I196" s="140"/>
    </row>
    <row r="197" spans="2:9" x14ac:dyDescent="0.3">
      <c r="B197" s="72"/>
      <c r="C197" s="46"/>
      <c r="D197" s="46"/>
      <c r="E197" s="46"/>
      <c r="F197" s="46"/>
      <c r="G197" s="46"/>
      <c r="H197" s="140"/>
      <c r="I197" s="140"/>
    </row>
    <row r="198" spans="2:9" x14ac:dyDescent="0.3">
      <c r="B198" s="72"/>
      <c r="C198" s="46"/>
      <c r="D198" s="46"/>
      <c r="E198" s="46"/>
      <c r="F198" s="46"/>
      <c r="G198" s="46"/>
      <c r="H198" s="140"/>
      <c r="I198" s="140"/>
    </row>
    <row r="199" spans="2:9" x14ac:dyDescent="0.3">
      <c r="B199" s="72"/>
      <c r="C199" s="46"/>
      <c r="D199" s="46"/>
      <c r="E199" s="46"/>
      <c r="F199" s="46"/>
      <c r="G199" s="46"/>
      <c r="H199" s="140"/>
      <c r="I199" s="140"/>
    </row>
    <row r="200" spans="2:9" x14ac:dyDescent="0.3">
      <c r="B200" s="72"/>
      <c r="C200" s="46"/>
      <c r="D200" s="46"/>
      <c r="E200" s="46"/>
      <c r="F200" s="46"/>
      <c r="G200" s="46"/>
      <c r="H200" s="140"/>
      <c r="I200" s="140"/>
    </row>
    <row r="201" spans="2:9" x14ac:dyDescent="0.3">
      <c r="B201" s="72"/>
      <c r="C201" s="46"/>
      <c r="D201" s="46"/>
      <c r="E201" s="46"/>
      <c r="F201" s="46"/>
      <c r="G201" s="46"/>
      <c r="H201" s="140"/>
      <c r="I201" s="140"/>
    </row>
    <row r="202" spans="2:9" x14ac:dyDescent="0.3">
      <c r="B202" s="72"/>
      <c r="C202" s="46"/>
      <c r="D202" s="46"/>
      <c r="E202" s="46"/>
      <c r="F202" s="46"/>
      <c r="G202" s="46"/>
      <c r="H202" s="140"/>
      <c r="I202" s="140"/>
    </row>
    <row r="203" spans="2:9" x14ac:dyDescent="0.3">
      <c r="B203" s="72"/>
      <c r="C203" s="46"/>
      <c r="D203" s="46"/>
      <c r="E203" s="46"/>
      <c r="F203" s="46"/>
      <c r="G203" s="46"/>
      <c r="H203" s="140"/>
      <c r="I203" s="140"/>
    </row>
    <row r="204" spans="2:9" x14ac:dyDescent="0.3">
      <c r="B204" s="72"/>
      <c r="C204" s="46"/>
      <c r="D204" s="46"/>
      <c r="E204" s="46"/>
      <c r="F204" s="46"/>
      <c r="G204" s="46"/>
      <c r="H204" s="140"/>
      <c r="I204" s="140"/>
    </row>
    <row r="205" spans="2:9" x14ac:dyDescent="0.3">
      <c r="B205" s="72"/>
      <c r="C205" s="46"/>
      <c r="D205" s="46"/>
      <c r="E205" s="46"/>
      <c r="F205" s="46"/>
      <c r="G205" s="46"/>
      <c r="H205" s="140"/>
      <c r="I205" s="140"/>
    </row>
    <row r="206" spans="2:9" x14ac:dyDescent="0.3">
      <c r="B206" s="72"/>
      <c r="C206" s="46"/>
      <c r="D206" s="46"/>
      <c r="E206" s="46"/>
      <c r="F206" s="46"/>
      <c r="G206" s="46"/>
      <c r="H206" s="140"/>
      <c r="I206" s="140"/>
    </row>
    <row r="207" spans="2:9" x14ac:dyDescent="0.3">
      <c r="B207" s="72"/>
      <c r="C207" s="46"/>
      <c r="D207" s="46"/>
      <c r="E207" s="46"/>
      <c r="F207" s="46"/>
      <c r="G207" s="46"/>
      <c r="H207" s="140"/>
      <c r="I207" s="140"/>
    </row>
    <row r="208" spans="2:9" x14ac:dyDescent="0.3">
      <c r="B208" s="72"/>
      <c r="C208" s="46"/>
      <c r="D208" s="46"/>
      <c r="E208" s="46"/>
      <c r="F208" s="46"/>
      <c r="G208" s="46"/>
      <c r="H208" s="140"/>
      <c r="I208" s="140"/>
    </row>
    <row r="209" spans="2:9" x14ac:dyDescent="0.3">
      <c r="B209" s="72"/>
      <c r="C209" s="46"/>
      <c r="D209" s="46"/>
      <c r="E209" s="46"/>
      <c r="F209" s="46"/>
      <c r="G209" s="46"/>
      <c r="H209" s="140"/>
      <c r="I209" s="140"/>
    </row>
    <row r="210" spans="2:9" x14ac:dyDescent="0.3">
      <c r="B210" s="72"/>
      <c r="C210" s="46"/>
      <c r="D210" s="46"/>
      <c r="E210" s="46"/>
      <c r="F210" s="46"/>
      <c r="G210" s="46"/>
      <c r="H210" s="140"/>
      <c r="I210" s="140"/>
    </row>
    <row r="211" spans="2:9" x14ac:dyDescent="0.3">
      <c r="B211" s="72"/>
      <c r="C211" s="46"/>
      <c r="D211" s="46"/>
      <c r="E211" s="46"/>
      <c r="F211" s="46"/>
      <c r="G211" s="46"/>
      <c r="H211" s="140"/>
      <c r="I211" s="140"/>
    </row>
    <row r="212" spans="2:9" x14ac:dyDescent="0.3">
      <c r="B212" s="72"/>
      <c r="C212" s="46"/>
      <c r="D212" s="46"/>
      <c r="E212" s="46"/>
      <c r="F212" s="46"/>
      <c r="G212" s="46"/>
      <c r="H212" s="140"/>
      <c r="I212" s="140"/>
    </row>
    <row r="213" spans="2:9" x14ac:dyDescent="0.3">
      <c r="B213" s="72"/>
      <c r="C213" s="46"/>
      <c r="D213" s="46"/>
      <c r="E213" s="46"/>
      <c r="F213" s="46"/>
      <c r="G213" s="46"/>
      <c r="H213" s="140"/>
      <c r="I213" s="140"/>
    </row>
    <row r="214" spans="2:9" x14ac:dyDescent="0.3">
      <c r="B214" s="72"/>
      <c r="C214" s="46"/>
      <c r="D214" s="46"/>
      <c r="E214" s="46"/>
      <c r="F214" s="46"/>
      <c r="G214" s="46"/>
      <c r="H214" s="140"/>
      <c r="I214" s="140"/>
    </row>
    <row r="215" spans="2:9" x14ac:dyDescent="0.3">
      <c r="B215" s="72"/>
      <c r="C215" s="46"/>
      <c r="D215" s="46"/>
      <c r="E215" s="46"/>
      <c r="F215" s="46"/>
      <c r="G215" s="46"/>
      <c r="H215" s="140"/>
      <c r="I215" s="140"/>
    </row>
    <row r="216" spans="2:9" x14ac:dyDescent="0.3">
      <c r="B216" s="72"/>
      <c r="C216" s="46"/>
      <c r="D216" s="46"/>
      <c r="E216" s="46"/>
      <c r="F216" s="46"/>
      <c r="G216" s="46"/>
      <c r="H216" s="140"/>
      <c r="I216" s="140"/>
    </row>
    <row r="217" spans="2:9" x14ac:dyDescent="0.3">
      <c r="B217" s="72"/>
      <c r="C217" s="46"/>
      <c r="D217" s="46"/>
      <c r="E217" s="46"/>
      <c r="F217" s="46"/>
      <c r="G217" s="46"/>
      <c r="H217" s="140"/>
      <c r="I217" s="140"/>
    </row>
    <row r="218" spans="2:9" x14ac:dyDescent="0.3">
      <c r="B218" s="72"/>
      <c r="C218" s="46"/>
      <c r="D218" s="46"/>
      <c r="E218" s="46"/>
      <c r="F218" s="46"/>
      <c r="G218" s="46"/>
      <c r="H218" s="140"/>
      <c r="I218" s="140"/>
    </row>
    <row r="219" spans="2:9" x14ac:dyDescent="0.3">
      <c r="B219" s="72"/>
      <c r="C219" s="46"/>
      <c r="D219" s="46"/>
      <c r="E219" s="46"/>
      <c r="F219" s="46"/>
      <c r="G219" s="46"/>
      <c r="H219" s="140"/>
      <c r="I219" s="140"/>
    </row>
    <row r="220" spans="2:9" x14ac:dyDescent="0.3">
      <c r="B220" s="72"/>
      <c r="C220" s="46"/>
      <c r="D220" s="46"/>
      <c r="E220" s="46"/>
      <c r="F220" s="46"/>
      <c r="G220" s="46"/>
      <c r="H220" s="140"/>
      <c r="I220" s="140"/>
    </row>
    <row r="221" spans="2:9" x14ac:dyDescent="0.3">
      <c r="B221" s="72"/>
      <c r="C221" s="46"/>
      <c r="D221" s="46"/>
      <c r="E221" s="46"/>
      <c r="F221" s="46"/>
      <c r="G221" s="46"/>
      <c r="H221" s="140"/>
      <c r="I221" s="140"/>
    </row>
    <row r="222" spans="2:9" x14ac:dyDescent="0.3">
      <c r="B222" s="72"/>
      <c r="C222" s="46"/>
      <c r="D222" s="46"/>
      <c r="E222" s="46"/>
      <c r="F222" s="46"/>
      <c r="G222" s="46"/>
      <c r="H222" s="140"/>
      <c r="I222" s="140"/>
    </row>
    <row r="223" spans="2:9" x14ac:dyDescent="0.3">
      <c r="B223" s="72"/>
      <c r="C223" s="46"/>
      <c r="D223" s="46"/>
      <c r="E223" s="46"/>
      <c r="F223" s="46"/>
      <c r="G223" s="46"/>
      <c r="H223" s="140"/>
      <c r="I223" s="140"/>
    </row>
    <row r="224" spans="2:9" x14ac:dyDescent="0.3">
      <c r="B224" s="72"/>
      <c r="C224" s="46"/>
      <c r="D224" s="46"/>
      <c r="E224" s="46"/>
      <c r="F224" s="46"/>
      <c r="G224" s="46"/>
      <c r="H224" s="140"/>
      <c r="I224" s="140"/>
    </row>
    <row r="225" spans="2:9" x14ac:dyDescent="0.3">
      <c r="B225" s="72"/>
      <c r="C225" s="46"/>
      <c r="D225" s="46"/>
      <c r="E225" s="46"/>
      <c r="F225" s="46"/>
      <c r="G225" s="46"/>
      <c r="H225" s="140"/>
      <c r="I225" s="140"/>
    </row>
    <row r="226" spans="2:9" x14ac:dyDescent="0.3">
      <c r="B226" s="72"/>
      <c r="C226" s="46"/>
      <c r="D226" s="46"/>
      <c r="E226" s="46"/>
      <c r="F226" s="46"/>
      <c r="G226" s="46"/>
      <c r="H226" s="140"/>
      <c r="I226" s="140"/>
    </row>
    <row r="227" spans="2:9" x14ac:dyDescent="0.3">
      <c r="B227" s="72"/>
      <c r="C227" s="46"/>
      <c r="D227" s="46"/>
      <c r="E227" s="46"/>
      <c r="F227" s="46"/>
      <c r="G227" s="46"/>
      <c r="H227" s="140"/>
      <c r="I227" s="140"/>
    </row>
  </sheetData>
  <mergeCells count="42">
    <mergeCell ref="B127:C127"/>
    <mergeCell ref="E127:F127"/>
    <mergeCell ref="B128:C128"/>
    <mergeCell ref="E128:F128"/>
    <mergeCell ref="B129:C129"/>
    <mergeCell ref="E129:F129"/>
    <mergeCell ref="B117:I119"/>
    <mergeCell ref="B124:F124"/>
    <mergeCell ref="B125:C125"/>
    <mergeCell ref="E125:F125"/>
    <mergeCell ref="B126:C126"/>
    <mergeCell ref="E126:F126"/>
    <mergeCell ref="F116:I116"/>
    <mergeCell ref="F103:I103"/>
    <mergeCell ref="F104:I104"/>
    <mergeCell ref="F105:I105"/>
    <mergeCell ref="F107:I107"/>
    <mergeCell ref="F108:I108"/>
    <mergeCell ref="F109:I109"/>
    <mergeCell ref="F110:I110"/>
    <mergeCell ref="F112:I112"/>
    <mergeCell ref="F113:I113"/>
    <mergeCell ref="F114:I114"/>
    <mergeCell ref="F115:I115"/>
    <mergeCell ref="F102:I102"/>
    <mergeCell ref="C13:D13"/>
    <mergeCell ref="C14:D14"/>
    <mergeCell ref="C15:D15"/>
    <mergeCell ref="C16:D16"/>
    <mergeCell ref="C17:D17"/>
    <mergeCell ref="C18:D18"/>
    <mergeCell ref="B94:D94"/>
    <mergeCell ref="F98:I98"/>
    <mergeCell ref="F99:I99"/>
    <mergeCell ref="F100:I100"/>
    <mergeCell ref="F101:I101"/>
    <mergeCell ref="C12:D12"/>
    <mergeCell ref="C7:G7"/>
    <mergeCell ref="C8:G8"/>
    <mergeCell ref="C9:G9"/>
    <mergeCell ref="C10:G10"/>
    <mergeCell ref="C11:D11"/>
  </mergeCells>
  <pageMargins left="0.5" right="0.5" top="0.75" bottom="0.65" header="0.3" footer="0.35"/>
  <pageSetup scale="36" orientation="portrait" r:id="rId1"/>
  <headerFooter>
    <oddFooter>&amp;L&amp;8RRNS 2128.02&amp;R&amp;9&amp;P</oddFooter>
  </headerFooter>
  <rowBreaks count="2" manualBreakCount="2">
    <brk id="69" max="10" man="1"/>
    <brk id="109"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BE29FC901CFD449F0F57A4A6BBBFBC" ma:contentTypeVersion="17" ma:contentTypeDescription="Create a new document." ma:contentTypeScope="" ma:versionID="7f26b277c81cf9216e958a548e2e3fdd">
  <xsd:schema xmlns:xsd="http://www.w3.org/2001/XMLSchema" xmlns:xs="http://www.w3.org/2001/XMLSchema" xmlns:p="http://schemas.microsoft.com/office/2006/metadata/properties" xmlns:ns2="75cd2ec3-c1fa-48d0-b0dd-e35dc99716f6" xmlns:ns3="4471a2ac-7309-49cc-8fb0-5c770b9b6a75" xmlns:ns4="df137122-30d7-4672-b0e5-5e8f91d4570b" targetNamespace="http://schemas.microsoft.com/office/2006/metadata/properties" ma:root="true" ma:fieldsID="e8a390cb325ac02d4edd8ddd7e62e0ce" ns2:_="" ns3:_="" ns4:_="">
    <xsd:import namespace="75cd2ec3-c1fa-48d0-b0dd-e35dc99716f6"/>
    <xsd:import namespace="4471a2ac-7309-49cc-8fb0-5c770b9b6a75"/>
    <xsd:import namespace="df137122-30d7-4672-b0e5-5e8f91d4570b"/>
    <xsd:element name="properties">
      <xsd:complexType>
        <xsd:sequence>
          <xsd:element name="documentManagement">
            <xsd:complexType>
              <xsd:all>
                <xsd:element ref="ns2:MediaServiceMetadata" minOccurs="0"/>
                <xsd:element ref="ns2:MediaServiceFastMetadata" minOccurs="0"/>
                <xsd:element ref="ns2:aa49e1a2eaed443a95c18bcaee413865" minOccurs="0"/>
                <xsd:element ref="ns3:TaxCatchAll" minOccurs="0"/>
                <xsd:element ref="ns2:DocumentType" minOccurs="0"/>
                <xsd:element ref="ns2:DocumentType0" minOccurs="0"/>
                <xsd:element ref="ns2:OwningOrganization" minOccurs="0"/>
                <xsd:element ref="ns4:SharedWithUsers" minOccurs="0"/>
                <xsd:element ref="ns4:SharedWithDetails"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cd2ec3-c1fa-48d0-b0dd-e35dc99716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a49e1a2eaed443a95c18bcaee413865" ma:index="11" ma:taxonomy="true" ma:internalName="aa49e1a2eaed443a95c18bcaee413865" ma:taxonomyFieldName="Program" ma:displayName="Program" ma:default="" ma:fieldId="{aa49e1a2-eaed-443a-95c1-8bcaee413865}" ma:sspId="ee7c34ce-cc6d-48fb-ab5d-87593c79af81" ma:termSetId="c9d1ca88-d3c0-4136-8279-387e5dadbb79" ma:anchorId="00000000-0000-0000-0000-000000000000" ma:open="false" ma:isKeyword="false">
      <xsd:complexType>
        <xsd:sequence>
          <xsd:element ref="pc:Terms" minOccurs="0" maxOccurs="1"/>
        </xsd:sequence>
      </xsd:complexType>
    </xsd:element>
    <xsd:element name="DocumentType" ma:index="13" nillable="true" ma:displayName="Descriptor" ma:format="Dropdown" ma:internalName="DocumentType">
      <xsd:simpleType>
        <xsd:restriction base="dms:Choice">
          <xsd:enumeration value="Financial"/>
          <xsd:enumeration value="Administrative"/>
          <xsd:enumeration value="State/Federal Regulations"/>
          <xsd:enumeration value="Archive"/>
          <xsd:enumeration value="Program"/>
        </xsd:restriction>
      </xsd:simpleType>
    </xsd:element>
    <xsd:element name="DocumentType0" ma:index="14" nillable="true" ma:displayName="Document Type" ma:format="Dropdown" ma:internalName="DocumentType0">
      <xsd:simpleType>
        <xsd:restriction base="dms:Choice">
          <xsd:enumeration value="Application"/>
          <xsd:enumeration value="Contracts"/>
          <xsd:enumeration value="Guidelines"/>
          <xsd:enumeration value="Procedure"/>
          <xsd:enumeration value="Policy"/>
          <xsd:enumeration value="Analysis"/>
          <xsd:enumeration value="Reporting"/>
          <xsd:enumeration value="Letters"/>
          <xsd:enumeration value="Marketing"/>
        </xsd:restriction>
      </xsd:simpleType>
    </xsd:element>
    <xsd:element name="OwningOrganization" ma:index="15" nillable="true" ma:displayName="Owning Organization" ma:format="Dropdown" ma:internalName="OwningOrganization">
      <xsd:simpleType>
        <xsd:restriction base="dms:Choice">
          <xsd:enumeration value="DSHA"/>
          <xsd:enumeration value="State of DE"/>
          <xsd:enumeration value="Subrecipient"/>
          <xsd:enumeration value="Contractor"/>
          <xsd:enumeration value="DDOJ"/>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e7c34ce-cc6d-48fb-ab5d-87593c79af81"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71a2ac-7309-49cc-8fb0-5c770b9b6a7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448def-773d-4d9e-9315-40fab8b66dad}" ma:internalName="TaxCatchAll" ma:showField="CatchAllData" ma:web="4471a2ac-7309-49cc-8fb0-5c770b9b6a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f137122-30d7-4672-b0e5-5e8f91d4570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0 xmlns="75cd2ec3-c1fa-48d0-b0dd-e35dc99716f6">Application</DocumentType0>
    <OwningOrganization xmlns="75cd2ec3-c1fa-48d0-b0dd-e35dc99716f6">DSHA</OwningOrganization>
    <aa49e1a2eaed443a95c18bcaee413865 xmlns="75cd2ec3-c1fa-48d0-b0dd-e35dc99716f6">
      <Terms xmlns="http://schemas.microsoft.com/office/infopath/2007/PartnerControls">
        <TermInfo xmlns="http://schemas.microsoft.com/office/infopath/2007/PartnerControls">
          <TermName xmlns="http://schemas.microsoft.com/office/infopath/2007/PartnerControls">Catalyst Fund</TermName>
          <TermId xmlns="http://schemas.microsoft.com/office/infopath/2007/PartnerControls">bccf30d7-0475-42d7-911b-1797a2172411</TermId>
        </TermInfo>
      </Terms>
    </aa49e1a2eaed443a95c18bcaee413865>
    <DocumentType xmlns="75cd2ec3-c1fa-48d0-b0dd-e35dc99716f6">Program</DocumentType>
    <TaxCatchAll xmlns="4471a2ac-7309-49cc-8fb0-5c770b9b6a75">
      <Value>1</Value>
    </TaxCatchAll>
    <lcf76f155ced4ddcb4097134ff3c332f xmlns="75cd2ec3-c1fa-48d0-b0dd-e35dc99716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26C1C64-6E72-483C-8BF5-4248DAA4CD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cd2ec3-c1fa-48d0-b0dd-e35dc99716f6"/>
    <ds:schemaRef ds:uri="4471a2ac-7309-49cc-8fb0-5c770b9b6a75"/>
    <ds:schemaRef ds:uri="df137122-30d7-4672-b0e5-5e8f91d45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F31F34-DFBF-45BA-9B40-8F1F29BDD2B3}">
  <ds:schemaRefs>
    <ds:schemaRef ds:uri="http://schemas.microsoft.com/sharepoint/v3/contenttype/forms"/>
  </ds:schemaRefs>
</ds:datastoreItem>
</file>

<file path=customXml/itemProps3.xml><?xml version="1.0" encoding="utf-8"?>
<ds:datastoreItem xmlns:ds="http://schemas.openxmlformats.org/officeDocument/2006/customXml" ds:itemID="{3B2AB481-6DE3-4E34-B791-B25736954A98}">
  <ds:schemaRefs>
    <ds:schemaRef ds:uri="http://schemas.microsoft.com/office/2006/metadata/properties"/>
    <ds:schemaRef ds:uri="http://schemas.microsoft.com/office/infopath/2007/PartnerControls"/>
    <ds:schemaRef ds:uri="75cd2ec3-c1fa-48d0-b0dd-e35dc99716f6"/>
    <ds:schemaRef ds:uri="4471a2ac-7309-49cc-8fb0-5c770b9b6a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Subsidy Request</vt:lpstr>
      <vt:lpstr>Property 1</vt:lpstr>
      <vt:lpstr>Property 2</vt:lpstr>
      <vt:lpstr>Property 3</vt:lpstr>
      <vt:lpstr>Property 4</vt:lpstr>
      <vt:lpstr>Property 5</vt:lpstr>
      <vt:lpstr>'Property 1'!Print_Area</vt:lpstr>
      <vt:lpstr>'Property 2'!Print_Area</vt:lpstr>
      <vt:lpstr>'Property 3'!Print_Area</vt:lpstr>
      <vt:lpstr>'Property 4'!Print_Area</vt:lpstr>
      <vt:lpstr>'Property 5'!Print_Area</vt:lpstr>
      <vt:lpstr>'Subsidy Request'!Print_Area</vt:lpstr>
      <vt:lpstr>'Property 1'!Print_Titles</vt:lpstr>
      <vt:lpstr>'Property 2'!Print_Titles</vt:lpstr>
      <vt:lpstr>'Property 3'!Print_Titles</vt:lpstr>
      <vt:lpstr>'Property 4'!Print_Titles</vt:lpstr>
      <vt:lpstr>'Property 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Ian Ahern</dc:creator>
  <cp:keywords/>
  <dc:description/>
  <cp:lastModifiedBy>Knapp, Rochelle (DSHA)</cp:lastModifiedBy>
  <cp:revision/>
  <dcterms:created xsi:type="dcterms:W3CDTF">2019-08-08T15:15:17Z</dcterms:created>
  <dcterms:modified xsi:type="dcterms:W3CDTF">2024-03-05T17:45:23Z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0x010100A6BE29FC901CFD449F0F57A4A6BBBFBC</vt:lpwstr>
  </property>
  <property fmtid="{D5CDD505-2E9C-101B-9397-08002B2CF9AE}" pid="3" name="Program">
    <vt:lpwstr>1;#Catalyst Fund|bccf30d7-0475-42d7-911b-1797a2172411</vt:lpwstr>
  </property>
  <property fmtid="{D5CDD505-2E9C-101B-9397-08002B2CF9AE}" pid="4" name="MediaServiceImageTags">
    <vt:lpwstr/>
  </property>
</Properties>
</file>