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codeName="ThisWorkbook" autoCompressPictures="0"/>
  <mc:AlternateContent xmlns:mc="http://schemas.openxmlformats.org/markup-compatibility/2006">
    <mc:Choice Requires="x15">
      <x15ac:absPath xmlns:x15ac="http://schemas.microsoft.com/office/spreadsheetml/2010/11/ac" url="T:\Development\Housing Trust Fund (Federal)\Spec Pop Set-Aside - NOFA\Final Documents December 2018\Draft\"/>
    </mc:Choice>
  </mc:AlternateContent>
  <bookViews>
    <workbookView xWindow="-15" yWindow="45" windowWidth="15480" windowHeight="11580" tabRatio="832" firstSheet="6" activeTab="10"/>
  </bookViews>
  <sheets>
    <sheet name="FINANCING STMT" sheetId="24" state="hidden" r:id="rId1"/>
    <sheet name="DSHA NOTES" sheetId="20" state="hidden" r:id="rId2"/>
    <sheet name="PLEASE READ" sheetId="36" state="hidden" r:id="rId3"/>
    <sheet name="APPLICANT NOTES" sheetId="31" r:id="rId4"/>
    <sheet name="CERTIFICATION" sheetId="28" state="hidden" r:id="rId5"/>
    <sheet name="GEN INFO" sheetId="23" r:id="rId6"/>
    <sheet name="DEV TEAM" sheetId="35" r:id="rId7"/>
    <sheet name="SOURCES" sheetId="12" r:id="rId8"/>
    <sheet name="COST SUMMARY" sheetId="30" r:id="rId9"/>
    <sheet name="USES (TDC)" sheetId="34" r:id="rId10"/>
    <sheet name="OPER INC" sheetId="11" r:id="rId11"/>
    <sheet name="OPER EXP" sheetId="4" r:id="rId12"/>
    <sheet name="NET OPER INC" sheetId="9" r:id="rId13"/>
    <sheet name="CASH FLOW" sheetId="13" r:id="rId14"/>
    <sheet name="PSOURCE A" sheetId="16" r:id="rId15"/>
    <sheet name="PSOURCE B" sheetId="17" r:id="rId16"/>
    <sheet name="PSOURCE C" sheetId="18" r:id="rId17"/>
    <sheet name="PSOURCE D" sheetId="19" r:id="rId18"/>
  </sheets>
  <definedNames>
    <definedName name="\0" localSheetId="15">#REF!</definedName>
    <definedName name="\0" localSheetId="16">#REF!</definedName>
    <definedName name="\0" localSheetId="17">#REF!</definedName>
    <definedName name="\h" localSheetId="15">#REF!</definedName>
    <definedName name="\h" localSheetId="16">#REF!</definedName>
    <definedName name="\h" localSheetId="17">#REF!</definedName>
    <definedName name="\p" localSheetId="15">#REF!</definedName>
    <definedName name="\p" localSheetId="16">#REF!</definedName>
    <definedName name="\p" localSheetId="17">#REF!</definedName>
    <definedName name="\u" localSheetId="15">#REF!</definedName>
    <definedName name="\u" localSheetId="16">#REF!</definedName>
    <definedName name="\u" localSheetId="17">#REF!</definedName>
    <definedName name="\w" localSheetId="15">#REF!</definedName>
    <definedName name="\w" localSheetId="16">#REF!</definedName>
    <definedName name="\w" localSheetId="17">#REF!</definedName>
    <definedName name="BANK__A_" localSheetId="15">#REF!</definedName>
    <definedName name="BANK__A_" localSheetId="16">#REF!</definedName>
    <definedName name="BANK__A_" localSheetId="17">#REF!</definedName>
    <definedName name="BANK__B_" localSheetId="15">#REF!</definedName>
    <definedName name="BANK__B_" localSheetId="16">#REF!</definedName>
    <definedName name="BANK__B_" localSheetId="17">#REF!</definedName>
    <definedName name="CASH_FLOW" localSheetId="15">#REF!</definedName>
    <definedName name="CASH_FLOW" localSheetId="16">#REF!</definedName>
    <definedName name="CASH_FLOW" localSheetId="17">#REF!</definedName>
    <definedName name="CONSTR_INTEREST" localSheetId="15">#REF!</definedName>
    <definedName name="CONSTR_INTEREST" localSheetId="16">#REF!</definedName>
    <definedName name="CONSTR_INTEREST" localSheetId="17">#REF!</definedName>
    <definedName name="FEDERAL_AGENCY" localSheetId="15">#REF!</definedName>
    <definedName name="FEDERAL_AGENCY" localSheetId="16">#REF!</definedName>
    <definedName name="FEDERAL_AGENCY" localSheetId="17">#REF!</definedName>
    <definedName name="GENERAL_INFO" localSheetId="15">#REF!</definedName>
    <definedName name="GENERAL_INFO" localSheetId="16">#REF!</definedName>
    <definedName name="GENERAL_INFO" localSheetId="17">#REF!</definedName>
    <definedName name="HDF___CONST" localSheetId="15">#REF!</definedName>
    <definedName name="HDF___CONST" localSheetId="16">#REF!</definedName>
    <definedName name="HDF___CONST" localSheetId="17">#REF!</definedName>
    <definedName name="HDF___PERMANENT" localSheetId="15">#REF!</definedName>
    <definedName name="HDF___PERMANENT" localSheetId="16">#REF!</definedName>
    <definedName name="HDF___PERMANENT" localSheetId="17">#REF!</definedName>
    <definedName name="LOCAL_GOV" localSheetId="15">#REF!</definedName>
    <definedName name="LOCAL_GOV" localSheetId="16">#REF!</definedName>
    <definedName name="LOCAL_GOV" localSheetId="17">#REF!</definedName>
    <definedName name="OPER_INC_EXP" localSheetId="15">#REF!</definedName>
    <definedName name="OPER_INC_EXP" localSheetId="16">#REF!</definedName>
    <definedName name="OPER_INC_EXP" localSheetId="17">#REF!</definedName>
    <definedName name="OPERATNG_EXPENS" localSheetId="15">#REF!</definedName>
    <definedName name="OPERATNG_EXPENS" localSheetId="16">#REF!</definedName>
    <definedName name="OPERATNG_EXPENS" localSheetId="17">#REF!</definedName>
    <definedName name="OPERATNG_INCOME" localSheetId="15">#REF!</definedName>
    <definedName name="OPERATNG_INCOME" localSheetId="16">#REF!</definedName>
    <definedName name="OPERATNG_INCOME" localSheetId="17">#REF!</definedName>
    <definedName name="PREDEV___CONST" localSheetId="15">#REF!</definedName>
    <definedName name="PREDEV___CONST" localSheetId="16">#REF!</definedName>
    <definedName name="PREDEV___CONST" localSheetId="17">#REF!</definedName>
    <definedName name="_xlnm.Print_Area" localSheetId="13">'CASH FLOW'!$A$1:$M$73</definedName>
    <definedName name="_xlnm.Print_Area" localSheetId="4">CERTIFICATION!$A$1:$J$33</definedName>
    <definedName name="_xlnm.Print_Area" localSheetId="6">'DEV TEAM'!$A$1:$K$66</definedName>
    <definedName name="_xlnm.Print_Area" localSheetId="0">'FINANCING STMT'!$A$1:$L$101</definedName>
    <definedName name="_xlnm.Print_Area" localSheetId="5">'GEN INFO'!$A$1:$L$56</definedName>
    <definedName name="_xlnm.Print_Area" localSheetId="12">'NET OPER INC'!$A$1:$L$82</definedName>
    <definedName name="_xlnm.Print_Area" localSheetId="11">'OPER EXP'!$A$1:$K$61</definedName>
    <definedName name="_xlnm.Print_Area" localSheetId="10">'OPER INC'!$A$1:$P$45</definedName>
    <definedName name="_xlnm.Print_Area" localSheetId="2">'PLEASE READ'!$A$1:$I$18</definedName>
    <definedName name="_xlnm.Print_Area" localSheetId="14">'PSOURCE A'!$A$1:$F$80</definedName>
    <definedName name="_xlnm.Print_Area" localSheetId="15">'PSOURCE B'!$A$1:$F$80</definedName>
    <definedName name="_xlnm.Print_Area" localSheetId="16">'PSOURCE C'!$A$1:$F$80</definedName>
    <definedName name="_xlnm.Print_Area" localSheetId="17">'PSOURCE D'!$A$1:$F$80</definedName>
    <definedName name="_xlnm.Print_Area" localSheetId="7">SOURCES!$A$1:$I$60</definedName>
    <definedName name="_xlnm.Print_Area" localSheetId="9">'USES (TDC)'!$A$1:$M$79</definedName>
    <definedName name="Print_Area_MI" localSheetId="15">#REF!</definedName>
    <definedName name="Print_Area_MI" localSheetId="16">#REF!</definedName>
    <definedName name="Print_Area_MI" localSheetId="17">#REF!</definedName>
    <definedName name="_xlnm.Print_Titles" localSheetId="3">'APPLICANT NOTES'!$1:$5</definedName>
    <definedName name="_xlnm.Print_Titles" localSheetId="8">'COST SUMMARY'!$1:$1</definedName>
    <definedName name="_xlnm.Print_Titles" localSheetId="1">'DSHA NOTES'!$1:$5</definedName>
    <definedName name="_xlnm.Print_Titles" localSheetId="0">'FINANCING STMT'!$1:$1</definedName>
    <definedName name="_xlnm.Print_Titles" localSheetId="5">'GEN INFO'!$2:$2</definedName>
    <definedName name="_xlnm.Print_Titles" localSheetId="14">'PSOURCE A'!$1:$17</definedName>
    <definedName name="_xlnm.Print_Titles" localSheetId="15">'PSOURCE B'!$1:$17</definedName>
    <definedName name="_xlnm.Print_Titles" localSheetId="16">'PSOURCE C'!$1:$17</definedName>
    <definedName name="_xlnm.Print_Titles" localSheetId="17">'PSOURCE D'!$1:$17</definedName>
    <definedName name="_xlnm.Print_Titles" localSheetId="9">'USES (TDC)'!$1:$3</definedName>
  </definedNames>
  <calcPr calcId="162913"/>
  <extLst>
    <ext xmlns:mx="http://schemas.microsoft.com/office/mac/excel/2008/main" uri="http://schemas.microsoft.com/office/mac/excel/2008/main">
      <mx:ArchID Flags="2"/>
    </ext>
  </extLst>
</workbook>
</file>

<file path=xl/calcChain.xml><?xml version="1.0" encoding="utf-8"?>
<calcChain xmlns="http://schemas.openxmlformats.org/spreadsheetml/2006/main">
  <c r="K70" i="9" l="1"/>
  <c r="L72" i="9"/>
  <c r="K72" i="9"/>
  <c r="J72" i="9"/>
  <c r="I72" i="9"/>
  <c r="H72" i="9"/>
  <c r="G72" i="9"/>
  <c r="F72" i="9"/>
  <c r="E72" i="9"/>
  <c r="D72" i="9"/>
  <c r="I8" i="12" l="1"/>
  <c r="I36" i="11" l="1"/>
  <c r="D36" i="11"/>
  <c r="F66" i="34"/>
  <c r="E73" i="13" l="1"/>
  <c r="F73" i="13"/>
  <c r="G73" i="13"/>
  <c r="H73" i="13"/>
  <c r="I73" i="13"/>
  <c r="J73" i="13"/>
  <c r="K73" i="13"/>
  <c r="L73" i="13"/>
  <c r="M73" i="13"/>
  <c r="D73" i="13"/>
  <c r="E36" i="13"/>
  <c r="F36" i="13"/>
  <c r="G36" i="13"/>
  <c r="H36" i="13"/>
  <c r="I36" i="13"/>
  <c r="J36" i="13"/>
  <c r="K36" i="13"/>
  <c r="L36" i="13"/>
  <c r="M36" i="13"/>
  <c r="D36" i="13"/>
  <c r="E69" i="13"/>
  <c r="F69" i="13"/>
  <c r="G69" i="13"/>
  <c r="H69" i="13"/>
  <c r="I69" i="13"/>
  <c r="J69" i="13"/>
  <c r="K69" i="13"/>
  <c r="L69" i="13"/>
  <c r="M69" i="13"/>
  <c r="D69" i="13"/>
  <c r="E32" i="13"/>
  <c r="F32" i="13"/>
  <c r="G32" i="13"/>
  <c r="H32" i="13"/>
  <c r="I32" i="13"/>
  <c r="J32" i="13"/>
  <c r="K32" i="13"/>
  <c r="L32" i="13"/>
  <c r="M32" i="13"/>
  <c r="D32" i="13"/>
  <c r="G41" i="9"/>
  <c r="M43" i="34" l="1"/>
  <c r="F38" i="30" l="1"/>
  <c r="F54" i="34"/>
  <c r="G51" i="30" l="1"/>
  <c r="D96" i="24" l="1"/>
  <c r="D95" i="24"/>
  <c r="D94" i="24"/>
  <c r="D93" i="24"/>
  <c r="D92" i="24"/>
  <c r="D33" i="24"/>
  <c r="D31" i="24"/>
  <c r="D30" i="24"/>
  <c r="D29" i="24"/>
  <c r="M37" i="34"/>
  <c r="L31" i="34"/>
  <c r="M22" i="34"/>
  <c r="M6" i="34"/>
  <c r="F43" i="34"/>
  <c r="F34" i="34"/>
  <c r="F28" i="34"/>
  <c r="F14" i="34"/>
  <c r="D80" i="24" s="1"/>
  <c r="F46" i="34" l="1"/>
  <c r="D82" i="24" s="1"/>
  <c r="D97" i="24"/>
  <c r="D84" i="24"/>
  <c r="D7" i="19" l="1"/>
  <c r="B7" i="19"/>
  <c r="D7" i="18"/>
  <c r="B7" i="18"/>
  <c r="D7" i="17"/>
  <c r="B7" i="17"/>
  <c r="D7" i="16"/>
  <c r="B7" i="16"/>
  <c r="B3" i="31" l="1"/>
  <c r="I41" i="23" l="1"/>
  <c r="H49" i="12" l="1"/>
  <c r="H48" i="12"/>
  <c r="H47" i="12"/>
  <c r="H46" i="12"/>
  <c r="H45" i="12"/>
  <c r="H44" i="12"/>
  <c r="F16" i="30" l="1"/>
  <c r="F17" i="30"/>
  <c r="F18" i="30"/>
  <c r="F19" i="30"/>
  <c r="F20" i="30"/>
  <c r="F21" i="30"/>
  <c r="F22" i="30"/>
  <c r="F23" i="30"/>
  <c r="F24" i="30"/>
  <c r="F25" i="30"/>
  <c r="F26" i="30"/>
  <c r="F27" i="30"/>
  <c r="F28" i="30"/>
  <c r="F29" i="30"/>
  <c r="F30" i="30"/>
  <c r="F31" i="30"/>
  <c r="F32" i="30"/>
  <c r="F33" i="30"/>
  <c r="F34" i="30"/>
  <c r="F35" i="30"/>
  <c r="F36" i="30"/>
  <c r="F37" i="30"/>
  <c r="F39" i="30"/>
  <c r="F40" i="30"/>
  <c r="F41" i="30"/>
  <c r="F42" i="30"/>
  <c r="F43" i="30"/>
  <c r="F44" i="30"/>
  <c r="F45" i="30"/>
  <c r="F46" i="30"/>
  <c r="F47" i="30"/>
  <c r="F15" i="30"/>
  <c r="F48" i="30" s="1"/>
  <c r="F52" i="30" s="1"/>
  <c r="F11" i="30"/>
  <c r="F10" i="30"/>
  <c r="F9" i="30"/>
  <c r="F8" i="30"/>
  <c r="F7" i="30"/>
  <c r="F6" i="30"/>
  <c r="F5" i="30"/>
  <c r="F4" i="30"/>
  <c r="F12" i="30" s="1"/>
  <c r="F51" i="30" s="1"/>
  <c r="E18" i="34" s="1"/>
  <c r="G48" i="30"/>
  <c r="E48" i="30"/>
  <c r="E52" i="30" s="1"/>
  <c r="D48" i="30"/>
  <c r="D52" i="30" s="1"/>
  <c r="E12" i="30"/>
  <c r="E51" i="30" s="1"/>
  <c r="D12" i="30"/>
  <c r="D51" i="30" s="1"/>
  <c r="E53" i="30" l="1"/>
  <c r="D53" i="30"/>
  <c r="E17" i="34"/>
  <c r="F19" i="34" s="1"/>
  <c r="F53" i="30"/>
  <c r="G52" i="30"/>
  <c r="G53" i="30" s="1"/>
  <c r="F20" i="34" l="1"/>
  <c r="F21" i="34" s="1"/>
  <c r="C9" i="24"/>
  <c r="F25" i="34" l="1"/>
  <c r="A12" i="13"/>
  <c r="A13" i="13"/>
  <c r="A14" i="13"/>
  <c r="A11" i="13"/>
  <c r="M18" i="34" l="1"/>
  <c r="M25" i="34" s="1"/>
  <c r="D83" i="24" s="1"/>
  <c r="D81" i="24"/>
  <c r="I9" i="12"/>
  <c r="I10" i="12"/>
  <c r="I11" i="12"/>
  <c r="I7" i="12"/>
  <c r="H8" i="12"/>
  <c r="H9" i="12"/>
  <c r="H10" i="12"/>
  <c r="H11" i="12"/>
  <c r="H7" i="12"/>
  <c r="H39" i="12"/>
  <c r="A63" i="24"/>
  <c r="A62" i="24"/>
  <c r="A61" i="24"/>
  <c r="A60" i="24"/>
  <c r="A51" i="13"/>
  <c r="A50" i="13"/>
  <c r="A49" i="13"/>
  <c r="A48" i="13"/>
  <c r="E49" i="34" l="1"/>
  <c r="G18" i="28"/>
  <c r="E10" i="28"/>
  <c r="F7" i="28"/>
  <c r="B6" i="28"/>
  <c r="F16" i="19" l="1"/>
  <c r="C16" i="19"/>
  <c r="D6" i="19"/>
  <c r="B6" i="19"/>
  <c r="B5" i="19"/>
  <c r="F16" i="18"/>
  <c r="C16" i="18"/>
  <c r="D6" i="18"/>
  <c r="B6" i="18"/>
  <c r="B5" i="18"/>
  <c r="C16" i="16"/>
  <c r="F16" i="17"/>
  <c r="C16" i="17"/>
  <c r="D6" i="17"/>
  <c r="B6" i="17"/>
  <c r="B5" i="17"/>
  <c r="F16" i="16"/>
  <c r="D6" i="16"/>
  <c r="B6" i="16"/>
  <c r="B5" i="16"/>
  <c r="C2" i="13"/>
  <c r="C3" i="9"/>
  <c r="B3" i="20" l="1"/>
  <c r="H24" i="24"/>
  <c r="H21" i="24"/>
  <c r="H20" i="24"/>
  <c r="H19" i="24"/>
  <c r="H18" i="24"/>
  <c r="G24" i="24"/>
  <c r="G21" i="24"/>
  <c r="G20" i="24"/>
  <c r="G19" i="24"/>
  <c r="G18" i="24"/>
  <c r="H17" i="24"/>
  <c r="G17" i="24"/>
  <c r="F24" i="24"/>
  <c r="F21" i="24"/>
  <c r="F20" i="24"/>
  <c r="F19" i="24"/>
  <c r="F18" i="24"/>
  <c r="F17" i="24"/>
  <c r="E24" i="24"/>
  <c r="E21" i="24"/>
  <c r="E20" i="24"/>
  <c r="E19" i="24"/>
  <c r="E18" i="24"/>
  <c r="E17" i="24"/>
  <c r="D24" i="24"/>
  <c r="D21" i="24"/>
  <c r="D20" i="24"/>
  <c r="D19" i="24"/>
  <c r="D18" i="24"/>
  <c r="D17" i="24"/>
  <c r="C24" i="24"/>
  <c r="C21" i="24"/>
  <c r="C20" i="24"/>
  <c r="C19" i="24"/>
  <c r="C18" i="24"/>
  <c r="C17" i="24"/>
  <c r="K7" i="24"/>
  <c r="C8" i="24"/>
  <c r="C7" i="24"/>
  <c r="C6" i="24"/>
  <c r="C5" i="24"/>
  <c r="E75" i="24"/>
  <c r="A75" i="24"/>
  <c r="E74" i="24"/>
  <c r="A74" i="24"/>
  <c r="E73" i="24"/>
  <c r="A73" i="24"/>
  <c r="E72" i="24"/>
  <c r="A72" i="24"/>
  <c r="J70" i="24"/>
  <c r="H70" i="24"/>
  <c r="G70" i="24"/>
  <c r="E70" i="24"/>
  <c r="D70" i="24"/>
  <c r="A70" i="24"/>
  <c r="J69" i="24"/>
  <c r="H69" i="24"/>
  <c r="G69" i="24"/>
  <c r="E69" i="24"/>
  <c r="D69" i="24"/>
  <c r="A69" i="24"/>
  <c r="J68" i="24"/>
  <c r="H68" i="24"/>
  <c r="G68" i="24"/>
  <c r="E68" i="24"/>
  <c r="D68" i="24"/>
  <c r="A68" i="24"/>
  <c r="J67" i="24"/>
  <c r="H67" i="24"/>
  <c r="G67" i="24"/>
  <c r="E67" i="24"/>
  <c r="D67" i="24"/>
  <c r="A67" i="24"/>
  <c r="J66" i="24"/>
  <c r="H66" i="24"/>
  <c r="G66" i="24"/>
  <c r="E66" i="24"/>
  <c r="D66" i="24"/>
  <c r="A66" i="24"/>
  <c r="J65" i="24"/>
  <c r="H65" i="24"/>
  <c r="G65" i="24"/>
  <c r="E65" i="24"/>
  <c r="D65" i="24"/>
  <c r="A65" i="24"/>
  <c r="J64" i="24"/>
  <c r="H64" i="24"/>
  <c r="G64" i="24"/>
  <c r="J63" i="24"/>
  <c r="H63" i="24"/>
  <c r="G63" i="24"/>
  <c r="E63" i="24"/>
  <c r="D63" i="24"/>
  <c r="J62" i="24"/>
  <c r="H62" i="24"/>
  <c r="G62" i="24"/>
  <c r="E62" i="24"/>
  <c r="D62" i="24"/>
  <c r="J61" i="24"/>
  <c r="H61" i="24"/>
  <c r="G61" i="24"/>
  <c r="E61" i="24"/>
  <c r="D61" i="24"/>
  <c r="J60" i="24"/>
  <c r="H60" i="24"/>
  <c r="G60" i="24"/>
  <c r="E60" i="24"/>
  <c r="D60" i="24"/>
  <c r="J55" i="24"/>
  <c r="G55" i="24"/>
  <c r="E55" i="24"/>
  <c r="A55" i="24"/>
  <c r="J54" i="24"/>
  <c r="G54" i="24"/>
  <c r="E54" i="24"/>
  <c r="A54" i="24"/>
  <c r="J53" i="24"/>
  <c r="G53" i="24"/>
  <c r="E53" i="24"/>
  <c r="A53" i="24"/>
  <c r="J52" i="24"/>
  <c r="H52" i="24"/>
  <c r="G52" i="24"/>
  <c r="E52" i="24"/>
  <c r="A52" i="24"/>
  <c r="J50" i="24"/>
  <c r="H50" i="24"/>
  <c r="G50" i="24"/>
  <c r="E50" i="24"/>
  <c r="D50" i="24"/>
  <c r="A50" i="24"/>
  <c r="J49" i="24"/>
  <c r="H49" i="24"/>
  <c r="G49" i="24"/>
  <c r="E49" i="24"/>
  <c r="D49" i="24"/>
  <c r="A49" i="24"/>
  <c r="J48" i="24"/>
  <c r="H48" i="24"/>
  <c r="G48" i="24"/>
  <c r="E48" i="24"/>
  <c r="D48" i="24"/>
  <c r="A48" i="24"/>
  <c r="J47" i="24"/>
  <c r="H47" i="24"/>
  <c r="G47" i="24"/>
  <c r="E47" i="24"/>
  <c r="D47" i="24"/>
  <c r="A47" i="24"/>
  <c r="J46" i="24"/>
  <c r="H46" i="24"/>
  <c r="G46" i="24"/>
  <c r="E46" i="24"/>
  <c r="D46" i="24"/>
  <c r="A46" i="24"/>
  <c r="J45" i="24"/>
  <c r="H45" i="24"/>
  <c r="G45" i="24"/>
  <c r="E45" i="24"/>
  <c r="D45" i="24"/>
  <c r="A45" i="24"/>
  <c r="J44" i="24"/>
  <c r="H44" i="24"/>
  <c r="G44" i="24"/>
  <c r="J43" i="24"/>
  <c r="H43" i="24"/>
  <c r="G43" i="24"/>
  <c r="E43" i="24"/>
  <c r="D43" i="24"/>
  <c r="A43" i="24"/>
  <c r="J42" i="24"/>
  <c r="H42" i="24"/>
  <c r="G42" i="24"/>
  <c r="E42" i="24"/>
  <c r="D42" i="24"/>
  <c r="A42" i="24"/>
  <c r="J41" i="24"/>
  <c r="H41" i="24"/>
  <c r="G41" i="24"/>
  <c r="E41" i="24"/>
  <c r="D41" i="24"/>
  <c r="A41" i="24"/>
  <c r="J40" i="24"/>
  <c r="H40" i="24"/>
  <c r="G40" i="24"/>
  <c r="E40" i="24"/>
  <c r="D40" i="24"/>
  <c r="A40" i="24"/>
  <c r="J39" i="24"/>
  <c r="H39" i="24"/>
  <c r="G39" i="24"/>
  <c r="E39" i="24"/>
  <c r="D39" i="24"/>
  <c r="A39" i="24"/>
  <c r="H39" i="23"/>
  <c r="G39" i="23"/>
  <c r="F39" i="23"/>
  <c r="E39" i="23"/>
  <c r="D39" i="23"/>
  <c r="C39" i="23"/>
  <c r="I38" i="23"/>
  <c r="I37" i="23"/>
  <c r="I36" i="23"/>
  <c r="I35" i="23"/>
  <c r="I34" i="23"/>
  <c r="H30" i="23"/>
  <c r="G30" i="23"/>
  <c r="F30" i="23"/>
  <c r="E30" i="23"/>
  <c r="D30" i="23"/>
  <c r="C30" i="23"/>
  <c r="I29" i="23"/>
  <c r="I28" i="23"/>
  <c r="I24" i="24" l="1"/>
  <c r="I20" i="24"/>
  <c r="I17" i="24"/>
  <c r="I19" i="24"/>
  <c r="I21" i="24"/>
  <c r="D22" i="24"/>
  <c r="E22" i="24"/>
  <c r="F22" i="24"/>
  <c r="G22" i="24"/>
  <c r="H22" i="24"/>
  <c r="I18" i="24"/>
  <c r="E56" i="24"/>
  <c r="E76" i="24"/>
  <c r="C22" i="24"/>
  <c r="I30" i="23"/>
  <c r="J34" i="4" s="1"/>
  <c r="K33" i="4" s="1"/>
  <c r="I39" i="23"/>
  <c r="D61" i="34" s="1"/>
  <c r="E23" i="11"/>
  <c r="E22" i="11"/>
  <c r="E21" i="11"/>
  <c r="E20" i="11"/>
  <c r="E19" i="11"/>
  <c r="E18" i="11"/>
  <c r="E17" i="11"/>
  <c r="E16" i="11"/>
  <c r="E15" i="11"/>
  <c r="E14" i="11"/>
  <c r="E13" i="11"/>
  <c r="E12" i="11"/>
  <c r="E11" i="11"/>
  <c r="E10" i="11"/>
  <c r="E9" i="11"/>
  <c r="E8" i="11"/>
  <c r="E7" i="11"/>
  <c r="E6" i="11"/>
  <c r="J23" i="11"/>
  <c r="J22" i="11"/>
  <c r="J21" i="11"/>
  <c r="J20" i="11"/>
  <c r="J19" i="11"/>
  <c r="J18" i="11"/>
  <c r="J17" i="11"/>
  <c r="J16" i="11"/>
  <c r="J15" i="11"/>
  <c r="J14" i="11"/>
  <c r="J13" i="11"/>
  <c r="J12" i="11"/>
  <c r="J11" i="11"/>
  <c r="J10" i="11"/>
  <c r="J9" i="11"/>
  <c r="J8" i="11"/>
  <c r="J7" i="11"/>
  <c r="J6" i="11"/>
  <c r="I23" i="11"/>
  <c r="I22" i="11"/>
  <c r="I21" i="11"/>
  <c r="I20" i="11"/>
  <c r="I19" i="11"/>
  <c r="I18" i="11"/>
  <c r="I17" i="11"/>
  <c r="I16" i="11"/>
  <c r="I15" i="11"/>
  <c r="I14" i="11"/>
  <c r="I13" i="11"/>
  <c r="I12" i="11"/>
  <c r="I11" i="11"/>
  <c r="I10" i="11"/>
  <c r="I9" i="11"/>
  <c r="I8" i="11"/>
  <c r="I7" i="11"/>
  <c r="I6" i="11"/>
  <c r="A24" i="11"/>
  <c r="M70" i="13"/>
  <c r="L70" i="13"/>
  <c r="K70" i="13"/>
  <c r="J70" i="13"/>
  <c r="I70" i="13"/>
  <c r="H70" i="13"/>
  <c r="G70" i="13"/>
  <c r="F70" i="13"/>
  <c r="E70" i="13"/>
  <c r="D70" i="13"/>
  <c r="M33" i="13"/>
  <c r="L33" i="13"/>
  <c r="K33" i="13"/>
  <c r="J33" i="13"/>
  <c r="I33" i="13"/>
  <c r="H33" i="13"/>
  <c r="G33" i="13"/>
  <c r="F33" i="13"/>
  <c r="E33" i="13"/>
  <c r="H16" i="30" l="1"/>
  <c r="H24" i="30"/>
  <c r="H32" i="30"/>
  <c r="H40" i="30"/>
  <c r="H48" i="30"/>
  <c r="H54" i="30" s="1"/>
  <c r="H26" i="30"/>
  <c r="H42" i="30"/>
  <c r="H23" i="30"/>
  <c r="H17" i="30"/>
  <c r="H25" i="30"/>
  <c r="H33" i="30"/>
  <c r="H41" i="30"/>
  <c r="H15" i="30"/>
  <c r="H18" i="30"/>
  <c r="H34" i="30"/>
  <c r="H39" i="30"/>
  <c r="H19" i="30"/>
  <c r="H27" i="30"/>
  <c r="H35" i="30"/>
  <c r="H43" i="30"/>
  <c r="H21" i="30"/>
  <c r="H45" i="30"/>
  <c r="H22" i="30"/>
  <c r="H38" i="30"/>
  <c r="H46" i="30"/>
  <c r="H31" i="30"/>
  <c r="H20" i="30"/>
  <c r="H28" i="30"/>
  <c r="H36" i="30"/>
  <c r="H44" i="30"/>
  <c r="H29" i="30"/>
  <c r="H37" i="30"/>
  <c r="H30" i="30"/>
  <c r="H47" i="30"/>
  <c r="E24" i="11"/>
  <c r="J29" i="23" s="1"/>
  <c r="E76" i="34" s="1"/>
  <c r="F45" i="13"/>
  <c r="H45" i="13"/>
  <c r="J45" i="13"/>
  <c r="L45" i="13"/>
  <c r="D45" i="13"/>
  <c r="F8" i="13"/>
  <c r="H8" i="13"/>
  <c r="J8" i="13"/>
  <c r="L8" i="13"/>
  <c r="D8" i="13"/>
  <c r="E45" i="13"/>
  <c r="G45" i="13"/>
  <c r="I45" i="13"/>
  <c r="K45" i="13"/>
  <c r="M45" i="13"/>
  <c r="E8" i="13"/>
  <c r="G8" i="13"/>
  <c r="I8" i="13"/>
  <c r="K8" i="13"/>
  <c r="M8" i="13"/>
  <c r="E75" i="34"/>
  <c r="D39" i="4"/>
  <c r="J31" i="4"/>
  <c r="E71" i="34"/>
  <c r="L33" i="34"/>
  <c r="L29" i="34"/>
  <c r="J50" i="4"/>
  <c r="I22" i="24"/>
  <c r="D54" i="30"/>
  <c r="E54" i="30"/>
  <c r="G54" i="30"/>
  <c r="F54" i="30"/>
  <c r="D33" i="13"/>
  <c r="E72" i="34" l="1"/>
  <c r="E24" i="34"/>
  <c r="F59" i="34"/>
  <c r="J38" i="11"/>
  <c r="F65" i="34" l="1"/>
  <c r="F67" i="34" s="1"/>
  <c r="K30" i="4"/>
  <c r="K20" i="4" s="1"/>
  <c r="C31" i="9" s="1"/>
  <c r="C67" i="13"/>
  <c r="C57" i="13"/>
  <c r="C56" i="13"/>
  <c r="F5" i="16"/>
  <c r="F5" i="17"/>
  <c r="F5" i="18"/>
  <c r="C44" i="9"/>
  <c r="C39" i="13"/>
  <c r="D71" i="13"/>
  <c r="D67" i="13"/>
  <c r="D34" i="13"/>
  <c r="D30" i="13"/>
  <c r="D31" i="9" l="1"/>
  <c r="E17" i="4"/>
  <c r="E31" i="9" l="1"/>
  <c r="E41" i="4"/>
  <c r="L82" i="9"/>
  <c r="K82" i="9"/>
  <c r="J82" i="9"/>
  <c r="I82" i="9"/>
  <c r="H82" i="9"/>
  <c r="G82" i="9"/>
  <c r="F82" i="9"/>
  <c r="E82" i="9"/>
  <c r="D82" i="9"/>
  <c r="C82" i="9"/>
  <c r="M23" i="11"/>
  <c r="N23" i="11" s="1"/>
  <c r="M22" i="11"/>
  <c r="N22" i="11" s="1"/>
  <c r="M21" i="11"/>
  <c r="N21" i="11" s="1"/>
  <c r="M20" i="11"/>
  <c r="N20" i="11" s="1"/>
  <c r="M19" i="11"/>
  <c r="N19" i="11" s="1"/>
  <c r="M18" i="11"/>
  <c r="N18" i="11" s="1"/>
  <c r="M17" i="11"/>
  <c r="N17" i="11" s="1"/>
  <c r="M16" i="11"/>
  <c r="N16" i="11" s="1"/>
  <c r="M15" i="11"/>
  <c r="N15" i="11" s="1"/>
  <c r="M14" i="11"/>
  <c r="N14" i="11" s="1"/>
  <c r="M13" i="11"/>
  <c r="N13" i="11" s="1"/>
  <c r="M12" i="11"/>
  <c r="N12" i="11" s="1"/>
  <c r="M11" i="11"/>
  <c r="N11" i="11" s="1"/>
  <c r="M10" i="11"/>
  <c r="N10" i="11" s="1"/>
  <c r="M9" i="11"/>
  <c r="N9" i="11" s="1"/>
  <c r="M8" i="11"/>
  <c r="N8" i="11" s="1"/>
  <c r="K23" i="11"/>
  <c r="P23" i="11" s="1"/>
  <c r="K22" i="11"/>
  <c r="P22" i="11" s="1"/>
  <c r="K21" i="11"/>
  <c r="K20" i="11"/>
  <c r="P20" i="11" s="1"/>
  <c r="K19" i="11"/>
  <c r="K18" i="11"/>
  <c r="P18" i="11" s="1"/>
  <c r="K17" i="11"/>
  <c r="K16" i="11"/>
  <c r="P16" i="11" s="1"/>
  <c r="K15" i="11"/>
  <c r="P15" i="11" s="1"/>
  <c r="K14" i="11"/>
  <c r="P14" i="11" s="1"/>
  <c r="K13" i="11"/>
  <c r="P13" i="11" s="1"/>
  <c r="K12" i="11"/>
  <c r="P12" i="11" s="1"/>
  <c r="K11" i="11"/>
  <c r="P11" i="11" s="1"/>
  <c r="K10" i="11"/>
  <c r="P10" i="11" s="1"/>
  <c r="K9" i="11"/>
  <c r="K8" i="11"/>
  <c r="P8" i="11" s="1"/>
  <c r="P17" i="11" l="1"/>
  <c r="F31" i="9"/>
  <c r="P21" i="11"/>
  <c r="P19" i="11"/>
  <c r="O23" i="11"/>
  <c r="O21" i="11"/>
  <c r="O19" i="11"/>
  <c r="O17" i="11"/>
  <c r="O15" i="11"/>
  <c r="O13" i="11"/>
  <c r="O11" i="11"/>
  <c r="O9" i="11"/>
  <c r="O22" i="11"/>
  <c r="O20" i="11"/>
  <c r="O18" i="11"/>
  <c r="O16" i="11"/>
  <c r="O14" i="11"/>
  <c r="O12" i="11"/>
  <c r="O10" i="11"/>
  <c r="O8" i="11"/>
  <c r="P9" i="11"/>
  <c r="G31" i="9" l="1"/>
  <c r="F14" i="19"/>
  <c r="B14" i="19" s="1"/>
  <c r="F13" i="19"/>
  <c r="B13" i="19" s="1"/>
  <c r="B12" i="19"/>
  <c r="B11" i="19"/>
  <c r="F14" i="18"/>
  <c r="B14" i="18" s="1"/>
  <c r="F13" i="18"/>
  <c r="B13" i="18" s="1"/>
  <c r="B12" i="18"/>
  <c r="B11" i="18"/>
  <c r="F14" i="17"/>
  <c r="B14" i="17" s="1"/>
  <c r="F13" i="17"/>
  <c r="B12" i="17"/>
  <c r="B11" i="17"/>
  <c r="A24" i="19"/>
  <c r="B23" i="19"/>
  <c r="F5" i="19"/>
  <c r="A24" i="18"/>
  <c r="B23" i="18"/>
  <c r="A24" i="17"/>
  <c r="B23" i="17"/>
  <c r="B13" i="17"/>
  <c r="B11" i="16"/>
  <c r="B12" i="16"/>
  <c r="F14" i="16"/>
  <c r="B14" i="16" s="1"/>
  <c r="F13" i="16"/>
  <c r="B13" i="16" s="1"/>
  <c r="H31" i="9" l="1"/>
  <c r="B15" i="19"/>
  <c r="F15" i="19" s="1"/>
  <c r="B24" i="19"/>
  <c r="A25" i="19"/>
  <c r="B15" i="18"/>
  <c r="F15" i="18" s="1"/>
  <c r="H38" i="12" s="1"/>
  <c r="B24" i="18"/>
  <c r="A25" i="18"/>
  <c r="B15" i="17"/>
  <c r="F15" i="17" s="1"/>
  <c r="H37" i="12" s="1"/>
  <c r="B24" i="17"/>
  <c r="A25" i="17"/>
  <c r="B23" i="16"/>
  <c r="B15" i="16"/>
  <c r="F15" i="16" s="1"/>
  <c r="H36" i="12" s="1"/>
  <c r="A24" i="16"/>
  <c r="I31" i="9" l="1"/>
  <c r="C23" i="19"/>
  <c r="C23" i="18"/>
  <c r="L48" i="13"/>
  <c r="J48" i="13"/>
  <c r="H48" i="13"/>
  <c r="F48" i="13"/>
  <c r="D48" i="13"/>
  <c r="M11" i="13"/>
  <c r="K11" i="13"/>
  <c r="I11" i="13"/>
  <c r="G11" i="13"/>
  <c r="E11" i="13"/>
  <c r="D11" i="13"/>
  <c r="M48" i="13"/>
  <c r="K48" i="13"/>
  <c r="I48" i="13"/>
  <c r="G48" i="13"/>
  <c r="E48" i="13"/>
  <c r="L11" i="13"/>
  <c r="J11" i="13"/>
  <c r="H11" i="13"/>
  <c r="F11" i="13"/>
  <c r="L50" i="13"/>
  <c r="J50" i="13"/>
  <c r="H50" i="13"/>
  <c r="F50" i="13"/>
  <c r="D50" i="13"/>
  <c r="M13" i="13"/>
  <c r="K13" i="13"/>
  <c r="I13" i="13"/>
  <c r="G13" i="13"/>
  <c r="E13" i="13"/>
  <c r="D13" i="13"/>
  <c r="M50" i="13"/>
  <c r="K50" i="13"/>
  <c r="I50" i="13"/>
  <c r="G50" i="13"/>
  <c r="E50" i="13"/>
  <c r="L13" i="13"/>
  <c r="J13" i="13"/>
  <c r="H13" i="13"/>
  <c r="F13" i="13"/>
  <c r="L51" i="13"/>
  <c r="J51" i="13"/>
  <c r="H51" i="13"/>
  <c r="F51" i="13"/>
  <c r="D51" i="13"/>
  <c r="L14" i="13"/>
  <c r="J14" i="13"/>
  <c r="H14" i="13"/>
  <c r="F14" i="13"/>
  <c r="M51" i="13"/>
  <c r="K51" i="13"/>
  <c r="I51" i="13"/>
  <c r="G51" i="13"/>
  <c r="E51" i="13"/>
  <c r="M14" i="13"/>
  <c r="K14" i="13"/>
  <c r="I14" i="13"/>
  <c r="G14" i="13"/>
  <c r="E14" i="13"/>
  <c r="D14" i="13"/>
  <c r="L49" i="13"/>
  <c r="J49" i="13"/>
  <c r="H49" i="13"/>
  <c r="F49" i="13"/>
  <c r="D49" i="13"/>
  <c r="L12" i="13"/>
  <c r="J12" i="13"/>
  <c r="H12" i="13"/>
  <c r="F12" i="13"/>
  <c r="M49" i="13"/>
  <c r="K49" i="13"/>
  <c r="I49" i="13"/>
  <c r="G49" i="13"/>
  <c r="E49" i="13"/>
  <c r="M12" i="13"/>
  <c r="K12" i="13"/>
  <c r="I12" i="13"/>
  <c r="G12" i="13"/>
  <c r="E12" i="13"/>
  <c r="D12" i="13"/>
  <c r="C24" i="19"/>
  <c r="F24" i="19"/>
  <c r="C24" i="18"/>
  <c r="B25" i="19"/>
  <c r="F25" i="19" s="1"/>
  <c r="E25" i="19" s="1"/>
  <c r="A26" i="19"/>
  <c r="F23" i="19"/>
  <c r="B25" i="18"/>
  <c r="F25" i="18" s="1"/>
  <c r="A26" i="18"/>
  <c r="F23" i="18"/>
  <c r="F24" i="18"/>
  <c r="B25" i="17"/>
  <c r="F25" i="17" s="1"/>
  <c r="A26" i="17"/>
  <c r="C24" i="17"/>
  <c r="C23" i="17"/>
  <c r="F23" i="17"/>
  <c r="F24" i="17"/>
  <c r="B24" i="16"/>
  <c r="C24" i="16" s="1"/>
  <c r="C23" i="16"/>
  <c r="F23" i="16"/>
  <c r="E23" i="16" s="1"/>
  <c r="A25" i="16"/>
  <c r="E25" i="18" l="1"/>
  <c r="J31" i="9"/>
  <c r="C25" i="18"/>
  <c r="E25" i="17"/>
  <c r="C25" i="17"/>
  <c r="C25" i="19"/>
  <c r="D25" i="19" s="1"/>
  <c r="E23" i="19"/>
  <c r="E24" i="19"/>
  <c r="D24" i="19" s="1"/>
  <c r="B26" i="19"/>
  <c r="F26" i="19" s="1"/>
  <c r="E26" i="19" s="1"/>
  <c r="A27" i="19"/>
  <c r="E23" i="18"/>
  <c r="E24" i="18"/>
  <c r="D24" i="18" s="1"/>
  <c r="B26" i="18"/>
  <c r="F26" i="18" s="1"/>
  <c r="E26" i="18" s="1"/>
  <c r="A27" i="18"/>
  <c r="D25" i="18"/>
  <c r="E23" i="17"/>
  <c r="D23" i="17" s="1"/>
  <c r="E24" i="17"/>
  <c r="D24" i="17" s="1"/>
  <c r="B26" i="17"/>
  <c r="F26" i="17" s="1"/>
  <c r="E26" i="17" s="1"/>
  <c r="A27" i="17"/>
  <c r="B25" i="16"/>
  <c r="F25" i="16" s="1"/>
  <c r="F24" i="16"/>
  <c r="E24" i="16" s="1"/>
  <c r="D24" i="16" s="1"/>
  <c r="A26" i="16"/>
  <c r="D25" i="17" l="1"/>
  <c r="K31" i="9"/>
  <c r="C26" i="19"/>
  <c r="C26" i="18"/>
  <c r="D26" i="18" s="1"/>
  <c r="C26" i="17"/>
  <c r="D23" i="19"/>
  <c r="D26" i="19"/>
  <c r="B27" i="19"/>
  <c r="F27" i="19" s="1"/>
  <c r="E27" i="19" s="1"/>
  <c r="A28" i="19"/>
  <c r="D23" i="18"/>
  <c r="B27" i="18"/>
  <c r="F27" i="18" s="1"/>
  <c r="E27" i="18" s="1"/>
  <c r="A28" i="18"/>
  <c r="B27" i="17"/>
  <c r="F27" i="17" s="1"/>
  <c r="E27" i="17" s="1"/>
  <c r="A28" i="17"/>
  <c r="D26" i="17"/>
  <c r="E25" i="16"/>
  <c r="B26" i="16"/>
  <c r="C26" i="16" s="1"/>
  <c r="C25" i="16"/>
  <c r="D23" i="16"/>
  <c r="A27" i="16"/>
  <c r="L31" i="9" l="1"/>
  <c r="C72" i="9" s="1"/>
  <c r="C27" i="19"/>
  <c r="D27" i="19" s="1"/>
  <c r="B28" i="19"/>
  <c r="F28" i="19" s="1"/>
  <c r="E28" i="19" s="1"/>
  <c r="A29" i="19"/>
  <c r="B28" i="18"/>
  <c r="F28" i="18" s="1"/>
  <c r="E28" i="18" s="1"/>
  <c r="A29" i="18"/>
  <c r="C27" i="18"/>
  <c r="B28" i="17"/>
  <c r="F28" i="17" s="1"/>
  <c r="E28" i="17" s="1"/>
  <c r="A29" i="17"/>
  <c r="C27" i="17"/>
  <c r="D25" i="16"/>
  <c r="B27" i="16"/>
  <c r="F27" i="16" s="1"/>
  <c r="F26" i="16"/>
  <c r="A28" i="16"/>
  <c r="C28" i="19" l="1"/>
  <c r="D28" i="19" s="1"/>
  <c r="C28" i="18"/>
  <c r="B29" i="19"/>
  <c r="F29" i="19" s="1"/>
  <c r="E29" i="19" s="1"/>
  <c r="A30" i="19"/>
  <c r="B29" i="18"/>
  <c r="F29" i="18" s="1"/>
  <c r="E29" i="18" s="1"/>
  <c r="A30" i="18"/>
  <c r="D28" i="18"/>
  <c r="D27" i="18"/>
  <c r="D27" i="17"/>
  <c r="B29" i="17"/>
  <c r="F29" i="17" s="1"/>
  <c r="E29" i="17" s="1"/>
  <c r="A30" i="17"/>
  <c r="C28" i="17"/>
  <c r="D28" i="17" s="1"/>
  <c r="E27" i="16"/>
  <c r="B28" i="16"/>
  <c r="F28" i="16" s="1"/>
  <c r="E28" i="16" s="1"/>
  <c r="E26" i="16"/>
  <c r="D26" i="16" s="1"/>
  <c r="C27" i="16"/>
  <c r="A29" i="16"/>
  <c r="C29" i="19" l="1"/>
  <c r="D29" i="19" s="1"/>
  <c r="C29" i="18"/>
  <c r="D29" i="18" s="1"/>
  <c r="C29" i="17"/>
  <c r="D29" i="17" s="1"/>
  <c r="B30" i="19"/>
  <c r="F30" i="19" s="1"/>
  <c r="E30" i="19" s="1"/>
  <c r="A31" i="19"/>
  <c r="B30" i="18"/>
  <c r="F30" i="18" s="1"/>
  <c r="E30" i="18" s="1"/>
  <c r="A31" i="18"/>
  <c r="B30" i="17"/>
  <c r="F30" i="17" s="1"/>
  <c r="E30" i="17" s="1"/>
  <c r="A31" i="17"/>
  <c r="D27" i="16"/>
  <c r="C28" i="16"/>
  <c r="D28" i="16" s="1"/>
  <c r="B29" i="16"/>
  <c r="F29" i="16" s="1"/>
  <c r="E29" i="16" s="1"/>
  <c r="A30" i="16"/>
  <c r="C30" i="19" l="1"/>
  <c r="D30" i="19" s="1"/>
  <c r="C30" i="17"/>
  <c r="D30" i="17" s="1"/>
  <c r="B31" i="19"/>
  <c r="F31" i="19" s="1"/>
  <c r="E31" i="19" s="1"/>
  <c r="A32" i="19"/>
  <c r="B31" i="18"/>
  <c r="F31" i="18" s="1"/>
  <c r="E31" i="18" s="1"/>
  <c r="A32" i="18"/>
  <c r="C30" i="18"/>
  <c r="B31" i="17"/>
  <c r="F31" i="17" s="1"/>
  <c r="E31" i="17" s="1"/>
  <c r="A32" i="17"/>
  <c r="B30" i="16"/>
  <c r="F30" i="16" s="1"/>
  <c r="E30" i="16" s="1"/>
  <c r="C29" i="16"/>
  <c r="D29" i="16" s="1"/>
  <c r="A31" i="16"/>
  <c r="C31" i="19" l="1"/>
  <c r="D31" i="19" s="1"/>
  <c r="B32" i="19"/>
  <c r="F32" i="19" s="1"/>
  <c r="E32" i="19" s="1"/>
  <c r="A33" i="19"/>
  <c r="D30" i="18"/>
  <c r="B32" i="18"/>
  <c r="F32" i="18" s="1"/>
  <c r="E32" i="18" s="1"/>
  <c r="A33" i="18"/>
  <c r="C31" i="18"/>
  <c r="D31" i="18" s="1"/>
  <c r="B32" i="17"/>
  <c r="F32" i="17" s="1"/>
  <c r="E32" i="17" s="1"/>
  <c r="A33" i="17"/>
  <c r="C31" i="17"/>
  <c r="C30" i="16"/>
  <c r="D30" i="16" s="1"/>
  <c r="B31" i="16"/>
  <c r="F31" i="16" s="1"/>
  <c r="E31" i="16" s="1"/>
  <c r="A32" i="16"/>
  <c r="C32" i="19" l="1"/>
  <c r="D32" i="19" s="1"/>
  <c r="C32" i="18"/>
  <c r="D32" i="18" s="1"/>
  <c r="C32" i="17"/>
  <c r="D32" i="17" s="1"/>
  <c r="B33" i="19"/>
  <c r="F33" i="19" s="1"/>
  <c r="E33" i="19" s="1"/>
  <c r="A34" i="19"/>
  <c r="B33" i="18"/>
  <c r="F33" i="18" s="1"/>
  <c r="E33" i="18" s="1"/>
  <c r="A34" i="18"/>
  <c r="D31" i="17"/>
  <c r="B33" i="17"/>
  <c r="F33" i="17" s="1"/>
  <c r="E33" i="17" s="1"/>
  <c r="A34" i="17"/>
  <c r="C31" i="16"/>
  <c r="D31" i="16" s="1"/>
  <c r="B32" i="16"/>
  <c r="F32" i="16" s="1"/>
  <c r="E32" i="16" s="1"/>
  <c r="A33" i="16"/>
  <c r="C33" i="18" l="1"/>
  <c r="D33" i="18" s="1"/>
  <c r="C33" i="19"/>
  <c r="D33" i="19" s="1"/>
  <c r="B34" i="19"/>
  <c r="F34" i="19" s="1"/>
  <c r="E34" i="19" s="1"/>
  <c r="A35" i="19"/>
  <c r="B34" i="18"/>
  <c r="F34" i="18" s="1"/>
  <c r="E34" i="18" s="1"/>
  <c r="A35" i="18"/>
  <c r="B34" i="17"/>
  <c r="F34" i="17" s="1"/>
  <c r="E34" i="17" s="1"/>
  <c r="A35" i="17"/>
  <c r="C33" i="17"/>
  <c r="D33" i="17" s="1"/>
  <c r="C32" i="16"/>
  <c r="D32" i="16" s="1"/>
  <c r="B33" i="16"/>
  <c r="F33" i="16" s="1"/>
  <c r="E33" i="16" s="1"/>
  <c r="A34" i="16"/>
  <c r="C34" i="19" l="1"/>
  <c r="D34" i="19" s="1"/>
  <c r="B35" i="19"/>
  <c r="F35" i="19" s="1"/>
  <c r="E35" i="19" s="1"/>
  <c r="A36" i="19"/>
  <c r="B35" i="18"/>
  <c r="F35" i="18" s="1"/>
  <c r="E35" i="18" s="1"/>
  <c r="A36" i="18"/>
  <c r="C34" i="18"/>
  <c r="D34" i="18" s="1"/>
  <c r="B35" i="17"/>
  <c r="F35" i="17" s="1"/>
  <c r="E35" i="17" s="1"/>
  <c r="A36" i="17"/>
  <c r="C34" i="17"/>
  <c r="D34" i="17" s="1"/>
  <c r="B34" i="16"/>
  <c r="F34" i="16" s="1"/>
  <c r="E34" i="16" s="1"/>
  <c r="C33" i="16"/>
  <c r="D33" i="16" s="1"/>
  <c r="A35" i="16"/>
  <c r="C35" i="19" l="1"/>
  <c r="D35" i="19" s="1"/>
  <c r="C35" i="18"/>
  <c r="D35" i="18" s="1"/>
  <c r="C35" i="17"/>
  <c r="D35" i="17" s="1"/>
  <c r="B36" i="19"/>
  <c r="F36" i="19" s="1"/>
  <c r="E36" i="19" s="1"/>
  <c r="A37" i="19"/>
  <c r="B36" i="18"/>
  <c r="F36" i="18" s="1"/>
  <c r="E36" i="18" s="1"/>
  <c r="A37" i="18"/>
  <c r="B36" i="17"/>
  <c r="F36" i="17" s="1"/>
  <c r="E36" i="17" s="1"/>
  <c r="A37" i="17"/>
  <c r="C34" i="16"/>
  <c r="D34" i="16" s="1"/>
  <c r="B35" i="16"/>
  <c r="F35" i="16" s="1"/>
  <c r="A36" i="16"/>
  <c r="C36" i="18" l="1"/>
  <c r="D36" i="18" s="1"/>
  <c r="C36" i="19"/>
  <c r="D36" i="19" s="1"/>
  <c r="B37" i="19"/>
  <c r="F37" i="19" s="1"/>
  <c r="E37" i="19" s="1"/>
  <c r="A38" i="19"/>
  <c r="B37" i="18"/>
  <c r="F37" i="18" s="1"/>
  <c r="E37" i="18" s="1"/>
  <c r="A38" i="18"/>
  <c r="B37" i="17"/>
  <c r="F37" i="17" s="1"/>
  <c r="E37" i="17" s="1"/>
  <c r="A38" i="17"/>
  <c r="C36" i="17"/>
  <c r="D36" i="17" s="1"/>
  <c r="E35" i="16"/>
  <c r="B36" i="16"/>
  <c r="F36" i="16" s="1"/>
  <c r="E36" i="16" s="1"/>
  <c r="C35" i="16"/>
  <c r="A37" i="16"/>
  <c r="D35" i="16" l="1"/>
  <c r="C37" i="19"/>
  <c r="D37" i="19" s="1"/>
  <c r="C37" i="18"/>
  <c r="D37" i="18" s="1"/>
  <c r="C37" i="17"/>
  <c r="D37" i="17" s="1"/>
  <c r="B38" i="19"/>
  <c r="F38" i="19" s="1"/>
  <c r="E38" i="19" s="1"/>
  <c r="A39" i="19"/>
  <c r="B38" i="18"/>
  <c r="F38" i="18" s="1"/>
  <c r="E38" i="18" s="1"/>
  <c r="A39" i="18"/>
  <c r="B38" i="17"/>
  <c r="F38" i="17" s="1"/>
  <c r="E38" i="17" s="1"/>
  <c r="A39" i="17"/>
  <c r="B37" i="16"/>
  <c r="F37" i="16" s="1"/>
  <c r="C36" i="16"/>
  <c r="D36" i="16" s="1"/>
  <c r="A38" i="16"/>
  <c r="C38" i="19" l="1"/>
  <c r="D38" i="19" s="1"/>
  <c r="C38" i="17"/>
  <c r="D38" i="17" s="1"/>
  <c r="B39" i="19"/>
  <c r="F39" i="19" s="1"/>
  <c r="E39" i="19" s="1"/>
  <c r="A40" i="19"/>
  <c r="B39" i="18"/>
  <c r="F39" i="18" s="1"/>
  <c r="E39" i="18" s="1"/>
  <c r="A40" i="18"/>
  <c r="C38" i="18"/>
  <c r="D38" i="18" s="1"/>
  <c r="B39" i="17"/>
  <c r="F39" i="17" s="1"/>
  <c r="E39" i="17" s="1"/>
  <c r="A40" i="17"/>
  <c r="E37" i="16"/>
  <c r="B38" i="16"/>
  <c r="F38" i="16" s="1"/>
  <c r="E38" i="16" s="1"/>
  <c r="C37" i="16"/>
  <c r="A39" i="16"/>
  <c r="D37" i="16" l="1"/>
  <c r="C39" i="19"/>
  <c r="D39" i="19" s="1"/>
  <c r="C39" i="17"/>
  <c r="C39" i="18"/>
  <c r="D39" i="18" s="1"/>
  <c r="B40" i="19"/>
  <c r="F40" i="19" s="1"/>
  <c r="E40" i="19" s="1"/>
  <c r="A41" i="19"/>
  <c r="B40" i="18"/>
  <c r="F40" i="18" s="1"/>
  <c r="E40" i="18" s="1"/>
  <c r="A41" i="18"/>
  <c r="B40" i="17"/>
  <c r="F40" i="17" s="1"/>
  <c r="E40" i="17" s="1"/>
  <c r="A41" i="17"/>
  <c r="D39" i="17"/>
  <c r="B39" i="16"/>
  <c r="F39" i="16" s="1"/>
  <c r="C38" i="16"/>
  <c r="D38" i="16" s="1"/>
  <c r="A40" i="16"/>
  <c r="C40" i="19" l="1"/>
  <c r="D40" i="19" s="1"/>
  <c r="C40" i="18"/>
  <c r="D40" i="18" s="1"/>
  <c r="C40" i="17"/>
  <c r="D40" i="17" s="1"/>
  <c r="B41" i="19"/>
  <c r="F41" i="19" s="1"/>
  <c r="E41" i="19" s="1"/>
  <c r="A42" i="19"/>
  <c r="B41" i="18"/>
  <c r="F41" i="18" s="1"/>
  <c r="E41" i="18" s="1"/>
  <c r="A42" i="18"/>
  <c r="B41" i="17"/>
  <c r="F41" i="17" s="1"/>
  <c r="E41" i="17" s="1"/>
  <c r="A42" i="17"/>
  <c r="E39" i="16"/>
  <c r="B40" i="16"/>
  <c r="F40" i="16" s="1"/>
  <c r="E40" i="16" s="1"/>
  <c r="C39" i="16"/>
  <c r="D39" i="16" s="1"/>
  <c r="A41" i="16"/>
  <c r="C41" i="19" l="1"/>
  <c r="D41" i="19" s="1"/>
  <c r="B42" i="19"/>
  <c r="F42" i="19" s="1"/>
  <c r="E42" i="19" s="1"/>
  <c r="A43" i="19"/>
  <c r="B42" i="18"/>
  <c r="F42" i="18" s="1"/>
  <c r="E42" i="18" s="1"/>
  <c r="A43" i="18"/>
  <c r="C41" i="18"/>
  <c r="D41" i="18" s="1"/>
  <c r="B42" i="17"/>
  <c r="F42" i="17" s="1"/>
  <c r="E42" i="17" s="1"/>
  <c r="A43" i="17"/>
  <c r="C41" i="17"/>
  <c r="D41" i="17" s="1"/>
  <c r="B41" i="16"/>
  <c r="F41" i="16" s="1"/>
  <c r="C40" i="16"/>
  <c r="D40" i="16" s="1"/>
  <c r="A42" i="16"/>
  <c r="C42" i="19" l="1"/>
  <c r="D42" i="19" s="1"/>
  <c r="C42" i="18"/>
  <c r="C42" i="17"/>
  <c r="D42" i="17" s="1"/>
  <c r="B43" i="19"/>
  <c r="F43" i="19" s="1"/>
  <c r="E43" i="19" s="1"/>
  <c r="A44" i="19"/>
  <c r="B43" i="18"/>
  <c r="F43" i="18" s="1"/>
  <c r="E43" i="18" s="1"/>
  <c r="A44" i="18"/>
  <c r="D42" i="18"/>
  <c r="B43" i="17"/>
  <c r="F43" i="17" s="1"/>
  <c r="E43" i="17" s="1"/>
  <c r="A44" i="17"/>
  <c r="E41" i="16"/>
  <c r="B42" i="16"/>
  <c r="F42" i="16" s="1"/>
  <c r="E42" i="16" s="1"/>
  <c r="C41" i="16"/>
  <c r="A43" i="16"/>
  <c r="D41" i="16" l="1"/>
  <c r="C43" i="19"/>
  <c r="D43" i="19" s="1"/>
  <c r="C43" i="18"/>
  <c r="D43" i="18" s="1"/>
  <c r="C43" i="17"/>
  <c r="D43" i="17" s="1"/>
  <c r="B44" i="19"/>
  <c r="F44" i="19" s="1"/>
  <c r="E44" i="19" s="1"/>
  <c r="A45" i="19"/>
  <c r="B44" i="18"/>
  <c r="F44" i="18" s="1"/>
  <c r="E44" i="18" s="1"/>
  <c r="A45" i="18"/>
  <c r="B44" i="17"/>
  <c r="F44" i="17" s="1"/>
  <c r="E44" i="17" s="1"/>
  <c r="A45" i="17"/>
  <c r="B43" i="16"/>
  <c r="F43" i="16" s="1"/>
  <c r="C42" i="16"/>
  <c r="D42" i="16" s="1"/>
  <c r="A44" i="16"/>
  <c r="C44" i="19" l="1"/>
  <c r="D44" i="19" s="1"/>
  <c r="C44" i="17"/>
  <c r="D44" i="17" s="1"/>
  <c r="B45" i="19"/>
  <c r="F45" i="19" s="1"/>
  <c r="E45" i="19" s="1"/>
  <c r="A46" i="19"/>
  <c r="B45" i="18"/>
  <c r="F45" i="18" s="1"/>
  <c r="E45" i="18" s="1"/>
  <c r="A46" i="18"/>
  <c r="C44" i="18"/>
  <c r="D44" i="18" s="1"/>
  <c r="B45" i="17"/>
  <c r="F45" i="17" s="1"/>
  <c r="E45" i="17" s="1"/>
  <c r="A46" i="17"/>
  <c r="E43" i="16"/>
  <c r="B44" i="16"/>
  <c r="F44" i="16" s="1"/>
  <c r="E44" i="16" s="1"/>
  <c r="C43" i="16"/>
  <c r="D43" i="16" s="1"/>
  <c r="A45" i="16"/>
  <c r="C45" i="19" l="1"/>
  <c r="D45" i="19" s="1"/>
  <c r="C45" i="18"/>
  <c r="C45" i="17"/>
  <c r="D45" i="17" s="1"/>
  <c r="B46" i="19"/>
  <c r="F46" i="19" s="1"/>
  <c r="E46" i="19" s="1"/>
  <c r="A47" i="19"/>
  <c r="B46" i="18"/>
  <c r="F46" i="18" s="1"/>
  <c r="E46" i="18" s="1"/>
  <c r="A47" i="18"/>
  <c r="D45" i="18"/>
  <c r="B46" i="17"/>
  <c r="F46" i="17" s="1"/>
  <c r="E46" i="17" s="1"/>
  <c r="A47" i="17"/>
  <c r="B45" i="16"/>
  <c r="F45" i="16" s="1"/>
  <c r="C44" i="16"/>
  <c r="D44" i="16" s="1"/>
  <c r="A46" i="16"/>
  <c r="C46" i="19" l="1"/>
  <c r="D46" i="19" s="1"/>
  <c r="C46" i="18"/>
  <c r="D46" i="18" s="1"/>
  <c r="B47" i="19"/>
  <c r="F47" i="19" s="1"/>
  <c r="E47" i="19" s="1"/>
  <c r="A48" i="19"/>
  <c r="B47" i="18"/>
  <c r="F47" i="18" s="1"/>
  <c r="E47" i="18" s="1"/>
  <c r="A48" i="18"/>
  <c r="B47" i="17"/>
  <c r="F47" i="17" s="1"/>
  <c r="E47" i="17" s="1"/>
  <c r="A48" i="17"/>
  <c r="C46" i="17"/>
  <c r="D46" i="17" s="1"/>
  <c r="E45" i="16"/>
  <c r="B46" i="16"/>
  <c r="F46" i="16" s="1"/>
  <c r="E46" i="16" s="1"/>
  <c r="C45" i="16"/>
  <c r="D45" i="16" s="1"/>
  <c r="A47" i="16"/>
  <c r="C47" i="17" l="1"/>
  <c r="D47" i="17" s="1"/>
  <c r="C47" i="19"/>
  <c r="D47" i="19" s="1"/>
  <c r="C47" i="18"/>
  <c r="D47" i="18" s="1"/>
  <c r="B48" i="19"/>
  <c r="F48" i="19" s="1"/>
  <c r="E48" i="19" s="1"/>
  <c r="A49" i="19"/>
  <c r="B48" i="18"/>
  <c r="F48" i="18" s="1"/>
  <c r="E48" i="18" s="1"/>
  <c r="A49" i="18"/>
  <c r="B48" i="17"/>
  <c r="F48" i="17" s="1"/>
  <c r="E48" i="17" s="1"/>
  <c r="A49" i="17"/>
  <c r="B47" i="16"/>
  <c r="F47" i="16" s="1"/>
  <c r="C46" i="16"/>
  <c r="D46" i="16" s="1"/>
  <c r="A48" i="16"/>
  <c r="C48" i="19" l="1"/>
  <c r="D48" i="19" s="1"/>
  <c r="C48" i="17"/>
  <c r="B49" i="19"/>
  <c r="F49" i="19" s="1"/>
  <c r="E49" i="19" s="1"/>
  <c r="A50" i="19"/>
  <c r="B49" i="18"/>
  <c r="F49" i="18" s="1"/>
  <c r="E49" i="18" s="1"/>
  <c r="A50" i="18"/>
  <c r="C48" i="18"/>
  <c r="D48" i="18" s="1"/>
  <c r="B49" i="17"/>
  <c r="F49" i="17" s="1"/>
  <c r="E49" i="17" s="1"/>
  <c r="A50" i="17"/>
  <c r="D48" i="17"/>
  <c r="E47" i="16"/>
  <c r="B48" i="16"/>
  <c r="F48" i="16" s="1"/>
  <c r="E48" i="16" s="1"/>
  <c r="C47" i="16"/>
  <c r="D47" i="16" s="1"/>
  <c r="A49" i="16"/>
  <c r="C49" i="18" l="1"/>
  <c r="D49" i="18" s="1"/>
  <c r="C49" i="19"/>
  <c r="D49" i="19" s="1"/>
  <c r="C49" i="17"/>
  <c r="D49" i="17" s="1"/>
  <c r="B50" i="19"/>
  <c r="F50" i="19" s="1"/>
  <c r="E50" i="19" s="1"/>
  <c r="A51" i="19"/>
  <c r="B50" i="18"/>
  <c r="F50" i="18" s="1"/>
  <c r="E50" i="18" s="1"/>
  <c r="A51" i="18"/>
  <c r="B50" i="17"/>
  <c r="F50" i="17" s="1"/>
  <c r="E50" i="17" s="1"/>
  <c r="A51" i="17"/>
  <c r="B49" i="16"/>
  <c r="F49" i="16" s="1"/>
  <c r="C48" i="16"/>
  <c r="D48" i="16" s="1"/>
  <c r="A50" i="16"/>
  <c r="C50" i="19" l="1"/>
  <c r="D50" i="19" s="1"/>
  <c r="C50" i="17"/>
  <c r="D50" i="17" s="1"/>
  <c r="B51" i="19"/>
  <c r="F51" i="19" s="1"/>
  <c r="E51" i="19" s="1"/>
  <c r="A52" i="19"/>
  <c r="B51" i="18"/>
  <c r="F51" i="18" s="1"/>
  <c r="E51" i="18" s="1"/>
  <c r="A52" i="18"/>
  <c r="C50" i="18"/>
  <c r="D50" i="18" s="1"/>
  <c r="B51" i="17"/>
  <c r="F51" i="17" s="1"/>
  <c r="E51" i="17" s="1"/>
  <c r="A52" i="17"/>
  <c r="E49" i="16"/>
  <c r="B50" i="16"/>
  <c r="F50" i="16" s="1"/>
  <c r="E50" i="16" s="1"/>
  <c r="C49" i="16"/>
  <c r="A51" i="16"/>
  <c r="D49" i="16" l="1"/>
  <c r="C51" i="17"/>
  <c r="D51" i="17" s="1"/>
  <c r="C51" i="18"/>
  <c r="D51" i="18" s="1"/>
  <c r="C51" i="19"/>
  <c r="D51" i="19" s="1"/>
  <c r="B52" i="19"/>
  <c r="F52" i="19" s="1"/>
  <c r="E52" i="19" s="1"/>
  <c r="A53" i="19"/>
  <c r="B52" i="18"/>
  <c r="F52" i="18" s="1"/>
  <c r="E52" i="18" s="1"/>
  <c r="A53" i="18"/>
  <c r="B52" i="17"/>
  <c r="F52" i="17" s="1"/>
  <c r="E52" i="17" s="1"/>
  <c r="A53" i="17"/>
  <c r="B51" i="16"/>
  <c r="F51" i="16" s="1"/>
  <c r="C50" i="16"/>
  <c r="D50" i="16" s="1"/>
  <c r="A52" i="16"/>
  <c r="C52" i="19" l="1"/>
  <c r="D52" i="19" s="1"/>
  <c r="C52" i="18"/>
  <c r="C52" i="17"/>
  <c r="B53" i="19"/>
  <c r="F53" i="19" s="1"/>
  <c r="E53" i="19" s="1"/>
  <c r="A54" i="19"/>
  <c r="B53" i="18"/>
  <c r="F53" i="18" s="1"/>
  <c r="E53" i="18" s="1"/>
  <c r="A54" i="18"/>
  <c r="D52" i="18"/>
  <c r="B53" i="17"/>
  <c r="F53" i="17" s="1"/>
  <c r="E53" i="17" s="1"/>
  <c r="A54" i="17"/>
  <c r="D52" i="17"/>
  <c r="E51" i="16"/>
  <c r="B52" i="16"/>
  <c r="F52" i="16" s="1"/>
  <c r="E52" i="16" s="1"/>
  <c r="C51" i="16"/>
  <c r="D51" i="16" s="1"/>
  <c r="A53" i="16"/>
  <c r="C53" i="19" l="1"/>
  <c r="D53" i="19" s="1"/>
  <c r="C53" i="18"/>
  <c r="C53" i="17"/>
  <c r="B54" i="19"/>
  <c r="F54" i="19" s="1"/>
  <c r="E54" i="19" s="1"/>
  <c r="A55" i="19"/>
  <c r="B54" i="18"/>
  <c r="F54" i="18" s="1"/>
  <c r="E54" i="18" s="1"/>
  <c r="A55" i="18"/>
  <c r="D53" i="18"/>
  <c r="B54" i="17"/>
  <c r="F54" i="17" s="1"/>
  <c r="E54" i="17" s="1"/>
  <c r="A55" i="17"/>
  <c r="D53" i="17"/>
  <c r="B53" i="16"/>
  <c r="F53" i="16" s="1"/>
  <c r="C52" i="16"/>
  <c r="D52" i="16" s="1"/>
  <c r="A54" i="16"/>
  <c r="C54" i="19" l="1"/>
  <c r="D54" i="19" s="1"/>
  <c r="C54" i="17"/>
  <c r="D54" i="17" s="1"/>
  <c r="C54" i="18"/>
  <c r="D54" i="18" s="1"/>
  <c r="B55" i="19"/>
  <c r="F55" i="19" s="1"/>
  <c r="E55" i="19" s="1"/>
  <c r="A56" i="19"/>
  <c r="B55" i="18"/>
  <c r="F55" i="18" s="1"/>
  <c r="E55" i="18" s="1"/>
  <c r="A56" i="18"/>
  <c r="B55" i="17"/>
  <c r="F55" i="17" s="1"/>
  <c r="E55" i="17" s="1"/>
  <c r="A56" i="17"/>
  <c r="E53" i="16"/>
  <c r="B54" i="16"/>
  <c r="F54" i="16" s="1"/>
  <c r="E54" i="16" s="1"/>
  <c r="C53" i="16"/>
  <c r="D53" i="16" s="1"/>
  <c r="A55" i="16"/>
  <c r="C55" i="18" l="1"/>
  <c r="D55" i="18" s="1"/>
  <c r="C55" i="19"/>
  <c r="D55" i="19" s="1"/>
  <c r="C55" i="17"/>
  <c r="D55" i="17" s="1"/>
  <c r="B56" i="19"/>
  <c r="F56" i="19" s="1"/>
  <c r="E56" i="19" s="1"/>
  <c r="A57" i="19"/>
  <c r="B56" i="18"/>
  <c r="F56" i="18" s="1"/>
  <c r="E56" i="18" s="1"/>
  <c r="A57" i="18"/>
  <c r="B56" i="17"/>
  <c r="F56" i="17" s="1"/>
  <c r="E56" i="17" s="1"/>
  <c r="A57" i="17"/>
  <c r="B55" i="16"/>
  <c r="F55" i="16" s="1"/>
  <c r="C54" i="16"/>
  <c r="D54" i="16" s="1"/>
  <c r="A56" i="16"/>
  <c r="C56" i="19" l="1"/>
  <c r="D56" i="19" s="1"/>
  <c r="C56" i="18"/>
  <c r="D56" i="18" s="1"/>
  <c r="B57" i="19"/>
  <c r="F57" i="19" s="1"/>
  <c r="E57" i="19" s="1"/>
  <c r="A58" i="19"/>
  <c r="B57" i="18"/>
  <c r="F57" i="18" s="1"/>
  <c r="E57" i="18" s="1"/>
  <c r="A58" i="18"/>
  <c r="B57" i="17"/>
  <c r="F57" i="17" s="1"/>
  <c r="E57" i="17" s="1"/>
  <c r="A58" i="17"/>
  <c r="C56" i="17"/>
  <c r="D56" i="17" s="1"/>
  <c r="E55" i="16"/>
  <c r="B56" i="16"/>
  <c r="F56" i="16" s="1"/>
  <c r="E56" i="16" s="1"/>
  <c r="C55" i="16"/>
  <c r="A57" i="16"/>
  <c r="D55" i="16" l="1"/>
  <c r="C57" i="19"/>
  <c r="D57" i="19" s="1"/>
  <c r="C57" i="18"/>
  <c r="D57" i="18" s="1"/>
  <c r="C57" i="17"/>
  <c r="D57" i="17" s="1"/>
  <c r="B58" i="19"/>
  <c r="F58" i="19" s="1"/>
  <c r="E58" i="19" s="1"/>
  <c r="A59" i="19"/>
  <c r="B58" i="18"/>
  <c r="F58" i="18" s="1"/>
  <c r="E58" i="18" s="1"/>
  <c r="A59" i="18"/>
  <c r="B58" i="17"/>
  <c r="F58" i="17" s="1"/>
  <c r="E58" i="17" s="1"/>
  <c r="A59" i="17"/>
  <c r="B57" i="16"/>
  <c r="F57" i="16" s="1"/>
  <c r="C56" i="16"/>
  <c r="D56" i="16" s="1"/>
  <c r="A58" i="16"/>
  <c r="C58" i="19" l="1"/>
  <c r="D58" i="19" s="1"/>
  <c r="C58" i="17"/>
  <c r="D58" i="17" s="1"/>
  <c r="C58" i="18"/>
  <c r="D58" i="18" s="1"/>
  <c r="B59" i="19"/>
  <c r="F59" i="19" s="1"/>
  <c r="E59" i="19" s="1"/>
  <c r="A60" i="19"/>
  <c r="B59" i="18"/>
  <c r="F59" i="18" s="1"/>
  <c r="E59" i="18" s="1"/>
  <c r="A60" i="18"/>
  <c r="B59" i="17"/>
  <c r="F59" i="17" s="1"/>
  <c r="E59" i="17" s="1"/>
  <c r="A60" i="17"/>
  <c r="E57" i="16"/>
  <c r="B58" i="16"/>
  <c r="F58" i="16" s="1"/>
  <c r="E58" i="16" s="1"/>
  <c r="C57" i="16"/>
  <c r="D57" i="16" s="1"/>
  <c r="A59" i="16"/>
  <c r="C59" i="17" l="1"/>
  <c r="D59" i="17" s="1"/>
  <c r="C59" i="19"/>
  <c r="D59" i="19" s="1"/>
  <c r="C59" i="18"/>
  <c r="D59" i="18" s="1"/>
  <c r="B60" i="19"/>
  <c r="F60" i="19" s="1"/>
  <c r="E60" i="19" s="1"/>
  <c r="A61" i="19"/>
  <c r="B60" i="18"/>
  <c r="F60" i="18" s="1"/>
  <c r="E60" i="18" s="1"/>
  <c r="A61" i="18"/>
  <c r="B60" i="17"/>
  <c r="F60" i="17" s="1"/>
  <c r="E60" i="17" s="1"/>
  <c r="A61" i="17"/>
  <c r="B59" i="16"/>
  <c r="F59" i="16" s="1"/>
  <c r="C58" i="16"/>
  <c r="D58" i="16" s="1"/>
  <c r="A60" i="16"/>
  <c r="C60" i="19" l="1"/>
  <c r="D60" i="19" s="1"/>
  <c r="C60" i="18"/>
  <c r="C60" i="17"/>
  <c r="D60" i="17" s="1"/>
  <c r="B61" i="19"/>
  <c r="F61" i="19" s="1"/>
  <c r="E61" i="19" s="1"/>
  <c r="A62" i="19"/>
  <c r="B61" i="18"/>
  <c r="F61" i="18" s="1"/>
  <c r="E61" i="18" s="1"/>
  <c r="A62" i="18"/>
  <c r="D60" i="18"/>
  <c r="B61" i="17"/>
  <c r="F61" i="17" s="1"/>
  <c r="E61" i="17" s="1"/>
  <c r="A62" i="17"/>
  <c r="E59" i="16"/>
  <c r="B60" i="16"/>
  <c r="F60" i="16" s="1"/>
  <c r="E60" i="16" s="1"/>
  <c r="C59" i="16"/>
  <c r="D59" i="16" s="1"/>
  <c r="A61" i="16"/>
  <c r="C61" i="17" l="1"/>
  <c r="D61" i="17" s="1"/>
  <c r="C61" i="19"/>
  <c r="D61" i="19" s="1"/>
  <c r="C61" i="18"/>
  <c r="D61" i="18" s="1"/>
  <c r="B62" i="19"/>
  <c r="F62" i="19" s="1"/>
  <c r="E62" i="19" s="1"/>
  <c r="A63" i="19"/>
  <c r="B62" i="18"/>
  <c r="F62" i="18" s="1"/>
  <c r="E62" i="18" s="1"/>
  <c r="A63" i="18"/>
  <c r="B62" i="17"/>
  <c r="F62" i="17" s="1"/>
  <c r="E62" i="17" s="1"/>
  <c r="A63" i="17"/>
  <c r="B61" i="16"/>
  <c r="F61" i="16" s="1"/>
  <c r="E61" i="16" s="1"/>
  <c r="C60" i="16"/>
  <c r="D60" i="16" s="1"/>
  <c r="A62" i="16"/>
  <c r="C62" i="19" l="1"/>
  <c r="D62" i="19" s="1"/>
  <c r="C62" i="18"/>
  <c r="C62" i="17"/>
  <c r="D62" i="17" s="1"/>
  <c r="B63" i="19"/>
  <c r="F63" i="19" s="1"/>
  <c r="E63" i="19" s="1"/>
  <c r="E80" i="19" s="1"/>
  <c r="A64" i="19"/>
  <c r="B63" i="18"/>
  <c r="F63" i="18" s="1"/>
  <c r="E63" i="18" s="1"/>
  <c r="E80" i="18" s="1"/>
  <c r="A64" i="18"/>
  <c r="D62" i="18"/>
  <c r="B63" i="17"/>
  <c r="F63" i="17" s="1"/>
  <c r="E63" i="17" s="1"/>
  <c r="E80" i="17" s="1"/>
  <c r="A64" i="17"/>
  <c r="B62" i="16"/>
  <c r="F62" i="16" s="1"/>
  <c r="E62" i="16" s="1"/>
  <c r="C61" i="16"/>
  <c r="D61" i="16" s="1"/>
  <c r="A63" i="16"/>
  <c r="C63" i="19" l="1"/>
  <c r="D63" i="19" s="1"/>
  <c r="D80" i="19" s="1"/>
  <c r="C63" i="18"/>
  <c r="C80" i="18" s="1"/>
  <c r="C63" i="17"/>
  <c r="C80" i="17" s="1"/>
  <c r="B64" i="19"/>
  <c r="F64" i="19" s="1"/>
  <c r="E64" i="19" s="1"/>
  <c r="A65" i="19"/>
  <c r="D63" i="18"/>
  <c r="D80" i="18" s="1"/>
  <c r="B64" i="18"/>
  <c r="F64" i="18" s="1"/>
  <c r="E64" i="18" s="1"/>
  <c r="A65" i="18"/>
  <c r="B64" i="17"/>
  <c r="F64" i="17" s="1"/>
  <c r="E64" i="17" s="1"/>
  <c r="A65" i="17"/>
  <c r="C62" i="16"/>
  <c r="D62" i="16" s="1"/>
  <c r="B63" i="16"/>
  <c r="F63" i="16" s="1"/>
  <c r="A64" i="16"/>
  <c r="D63" i="17" l="1"/>
  <c r="D80" i="17" s="1"/>
  <c r="C80" i="19"/>
  <c r="C64" i="19"/>
  <c r="D64" i="19" s="1"/>
  <c r="C64" i="18"/>
  <c r="D64" i="18" s="1"/>
  <c r="C64" i="17"/>
  <c r="D64" i="17" s="1"/>
  <c r="B65" i="19"/>
  <c r="F65" i="19" s="1"/>
  <c r="E65" i="19" s="1"/>
  <c r="A66" i="19"/>
  <c r="B65" i="18"/>
  <c r="F65" i="18" s="1"/>
  <c r="E65" i="18" s="1"/>
  <c r="A66" i="18"/>
  <c r="B65" i="17"/>
  <c r="F65" i="17" s="1"/>
  <c r="E65" i="17" s="1"/>
  <c r="A66" i="17"/>
  <c r="E63" i="16"/>
  <c r="E80" i="16" s="1"/>
  <c r="B64" i="16"/>
  <c r="F64" i="16" s="1"/>
  <c r="E64" i="16" s="1"/>
  <c r="C63" i="16"/>
  <c r="D63" i="16" s="1"/>
  <c r="D80" i="16" s="1"/>
  <c r="A65" i="16"/>
  <c r="A66" i="16" s="1"/>
  <c r="C65" i="19" l="1"/>
  <c r="D65" i="19" s="1"/>
  <c r="C65" i="18"/>
  <c r="C65" i="17"/>
  <c r="D65" i="17" s="1"/>
  <c r="B66" i="19"/>
  <c r="F66" i="19" s="1"/>
  <c r="E66" i="19" s="1"/>
  <c r="A67" i="19"/>
  <c r="B66" i="18"/>
  <c r="F66" i="18" s="1"/>
  <c r="E66" i="18" s="1"/>
  <c r="A67" i="18"/>
  <c r="D65" i="18"/>
  <c r="B66" i="17"/>
  <c r="F66" i="17" s="1"/>
  <c r="E66" i="17" s="1"/>
  <c r="A67" i="17"/>
  <c r="A67" i="16"/>
  <c r="B65" i="16"/>
  <c r="F65" i="16" s="1"/>
  <c r="E65" i="16" s="1"/>
  <c r="C64" i="16"/>
  <c r="D64" i="16" s="1"/>
  <c r="C80" i="16"/>
  <c r="C66" i="19" l="1"/>
  <c r="D66" i="19" s="1"/>
  <c r="C66" i="18"/>
  <c r="C66" i="17"/>
  <c r="D66" i="17" s="1"/>
  <c r="B67" i="19"/>
  <c r="F67" i="19" s="1"/>
  <c r="E67" i="19" s="1"/>
  <c r="A68" i="19"/>
  <c r="B67" i="18"/>
  <c r="F67" i="18" s="1"/>
  <c r="E67" i="18" s="1"/>
  <c r="A68" i="18"/>
  <c r="D66" i="18"/>
  <c r="B67" i="17"/>
  <c r="F67" i="17" s="1"/>
  <c r="E67" i="17" s="1"/>
  <c r="A68" i="17"/>
  <c r="A68" i="16"/>
  <c r="B66" i="16"/>
  <c r="F66" i="16" s="1"/>
  <c r="C65" i="16"/>
  <c r="D65" i="16" s="1"/>
  <c r="C67" i="19" l="1"/>
  <c r="D67" i="19" s="1"/>
  <c r="C67" i="18"/>
  <c r="D67" i="18" s="1"/>
  <c r="C67" i="17"/>
  <c r="D67" i="17" s="1"/>
  <c r="B68" i="19"/>
  <c r="F68" i="19" s="1"/>
  <c r="E68" i="19" s="1"/>
  <c r="A69" i="19"/>
  <c r="B68" i="18"/>
  <c r="F68" i="18" s="1"/>
  <c r="E68" i="18" s="1"/>
  <c r="A69" i="18"/>
  <c r="B68" i="17"/>
  <c r="F68" i="17" s="1"/>
  <c r="E68" i="17" s="1"/>
  <c r="A69" i="17"/>
  <c r="A69" i="16"/>
  <c r="C66" i="16"/>
  <c r="E66" i="16"/>
  <c r="B67" i="16"/>
  <c r="F67" i="16" s="1"/>
  <c r="E67" i="16" s="1"/>
  <c r="C68" i="18" l="1"/>
  <c r="D68" i="18" s="1"/>
  <c r="C68" i="19"/>
  <c r="D68" i="19" s="1"/>
  <c r="C68" i="17"/>
  <c r="D68" i="17" s="1"/>
  <c r="B69" i="19"/>
  <c r="F69" i="19" s="1"/>
  <c r="E69" i="19" s="1"/>
  <c r="A70" i="19"/>
  <c r="B69" i="18"/>
  <c r="F69" i="18" s="1"/>
  <c r="E69" i="18" s="1"/>
  <c r="A70" i="18"/>
  <c r="B69" i="17"/>
  <c r="F69" i="17" s="1"/>
  <c r="E69" i="17" s="1"/>
  <c r="A70" i="17"/>
  <c r="C67" i="16"/>
  <c r="D67" i="16" s="1"/>
  <c r="B68" i="16"/>
  <c r="F68" i="16" s="1"/>
  <c r="E68" i="16" s="1"/>
  <c r="A70" i="16"/>
  <c r="D66" i="16"/>
  <c r="C68" i="16"/>
  <c r="B69" i="16" l="1"/>
  <c r="F69" i="16" s="1"/>
  <c r="E69" i="16" s="1"/>
  <c r="C69" i="18"/>
  <c r="D69" i="18" s="1"/>
  <c r="C69" i="19"/>
  <c r="D69" i="19" s="1"/>
  <c r="C69" i="17"/>
  <c r="D69" i="17" s="1"/>
  <c r="B70" i="19"/>
  <c r="F70" i="19" s="1"/>
  <c r="E70" i="19" s="1"/>
  <c r="A71" i="19"/>
  <c r="B70" i="18"/>
  <c r="F70" i="18" s="1"/>
  <c r="E70" i="18" s="1"/>
  <c r="A71" i="18"/>
  <c r="B70" i="17"/>
  <c r="F70" i="17" s="1"/>
  <c r="E70" i="17" s="1"/>
  <c r="A71" i="17"/>
  <c r="A71" i="16"/>
  <c r="D68" i="16"/>
  <c r="C69" i="16"/>
  <c r="D69" i="16" s="1"/>
  <c r="B70" i="16" l="1"/>
  <c r="F70" i="16" s="1"/>
  <c r="E70" i="16" s="1"/>
  <c r="C70" i="18"/>
  <c r="D70" i="18" s="1"/>
  <c r="C70" i="19"/>
  <c r="D70" i="19" s="1"/>
  <c r="C70" i="17"/>
  <c r="D70" i="17" s="1"/>
  <c r="B71" i="19"/>
  <c r="F71" i="19" s="1"/>
  <c r="E71" i="19" s="1"/>
  <c r="A72" i="19"/>
  <c r="B71" i="18"/>
  <c r="F71" i="18" s="1"/>
  <c r="E71" i="18" s="1"/>
  <c r="A72" i="18"/>
  <c r="B71" i="17"/>
  <c r="F71" i="17" s="1"/>
  <c r="E71" i="17" s="1"/>
  <c r="A72" i="17"/>
  <c r="A72" i="16"/>
  <c r="C70" i="16"/>
  <c r="D70" i="16" l="1"/>
  <c r="B71" i="16"/>
  <c r="F71" i="16" s="1"/>
  <c r="E71" i="16" s="1"/>
  <c r="C71" i="16"/>
  <c r="C71" i="19"/>
  <c r="D71" i="19" s="1"/>
  <c r="C71" i="18"/>
  <c r="D71" i="18" s="1"/>
  <c r="C71" i="17"/>
  <c r="D71" i="17" s="1"/>
  <c r="B72" i="19"/>
  <c r="F72" i="19" s="1"/>
  <c r="E72" i="19" s="1"/>
  <c r="A73" i="19"/>
  <c r="B72" i="18"/>
  <c r="F72" i="18" s="1"/>
  <c r="E72" i="18" s="1"/>
  <c r="A73" i="18"/>
  <c r="B72" i="17"/>
  <c r="F72" i="17" s="1"/>
  <c r="E72" i="17" s="1"/>
  <c r="A73" i="17"/>
  <c r="A73" i="16"/>
  <c r="B72" i="16"/>
  <c r="F72" i="16" s="1"/>
  <c r="E72" i="16" s="1"/>
  <c r="D71" i="16" l="1"/>
  <c r="C72" i="18"/>
  <c r="C72" i="19"/>
  <c r="D72" i="19" s="1"/>
  <c r="C72" i="16"/>
  <c r="D72" i="16" s="1"/>
  <c r="C72" i="17"/>
  <c r="B73" i="19"/>
  <c r="F73" i="19" s="1"/>
  <c r="E73" i="19" s="1"/>
  <c r="A74" i="19"/>
  <c r="B73" i="18"/>
  <c r="F73" i="18" s="1"/>
  <c r="E73" i="18" s="1"/>
  <c r="A74" i="18"/>
  <c r="D72" i="18"/>
  <c r="B73" i="17"/>
  <c r="F73" i="17" s="1"/>
  <c r="E73" i="17" s="1"/>
  <c r="A74" i="17"/>
  <c r="D72" i="17"/>
  <c r="A74" i="16"/>
  <c r="B73" i="16"/>
  <c r="F73" i="16" s="1"/>
  <c r="E73" i="16" s="1"/>
  <c r="C73" i="16" l="1"/>
  <c r="D73" i="16" s="1"/>
  <c r="C73" i="19"/>
  <c r="D73" i="19" s="1"/>
  <c r="C73" i="18"/>
  <c r="D73" i="18" s="1"/>
  <c r="B74" i="19"/>
  <c r="F74" i="19" s="1"/>
  <c r="E74" i="19" s="1"/>
  <c r="A75" i="19"/>
  <c r="B74" i="18"/>
  <c r="F74" i="18" s="1"/>
  <c r="E74" i="18" s="1"/>
  <c r="A75" i="18"/>
  <c r="B74" i="17"/>
  <c r="F74" i="17" s="1"/>
  <c r="E74" i="17" s="1"/>
  <c r="A75" i="17"/>
  <c r="C73" i="17"/>
  <c r="D73" i="17" s="1"/>
  <c r="A75" i="16"/>
  <c r="B74" i="16"/>
  <c r="F74" i="16" s="1"/>
  <c r="E74" i="16" s="1"/>
  <c r="D52" i="13"/>
  <c r="D63" i="13" s="1"/>
  <c r="C74" i="16" l="1"/>
  <c r="D74" i="16" s="1"/>
  <c r="C74" i="19"/>
  <c r="D74" i="19" s="1"/>
  <c r="C74" i="17"/>
  <c r="D74" i="17" s="1"/>
  <c r="B75" i="19"/>
  <c r="F75" i="19" s="1"/>
  <c r="E75" i="19" s="1"/>
  <c r="A76" i="19"/>
  <c r="B75" i="18"/>
  <c r="F75" i="18" s="1"/>
  <c r="E75" i="18" s="1"/>
  <c r="A76" i="18"/>
  <c r="C74" i="18"/>
  <c r="D74" i="18" s="1"/>
  <c r="B75" i="17"/>
  <c r="F75" i="17" s="1"/>
  <c r="E75" i="17" s="1"/>
  <c r="A76" i="17"/>
  <c r="A76" i="16"/>
  <c r="B75" i="16"/>
  <c r="F75" i="16" s="1"/>
  <c r="E75" i="16" s="1"/>
  <c r="H50" i="12"/>
  <c r="G23" i="13" l="1"/>
  <c r="H23" i="13"/>
  <c r="I23" i="13"/>
  <c r="K23" i="13"/>
  <c r="E23" i="13"/>
  <c r="J23" i="13"/>
  <c r="M23" i="13"/>
  <c r="L23" i="13"/>
  <c r="F23" i="13"/>
  <c r="E60" i="13"/>
  <c r="M60" i="13"/>
  <c r="G60" i="13"/>
  <c r="F60" i="13"/>
  <c r="D60" i="13"/>
  <c r="D23" i="13"/>
  <c r="D24" i="13" s="1"/>
  <c r="H60" i="13"/>
  <c r="I60" i="13"/>
  <c r="J60" i="13"/>
  <c r="K60" i="13"/>
  <c r="L60" i="13"/>
  <c r="C75" i="16"/>
  <c r="D75" i="16" s="1"/>
  <c r="C75" i="19"/>
  <c r="D75" i="19" s="1"/>
  <c r="C75" i="18"/>
  <c r="D75" i="18" s="1"/>
  <c r="C75" i="17"/>
  <c r="D75" i="17" s="1"/>
  <c r="B76" i="19"/>
  <c r="F76" i="19" s="1"/>
  <c r="A77" i="19"/>
  <c r="E76" i="19"/>
  <c r="B76" i="18"/>
  <c r="F76" i="18" s="1"/>
  <c r="E76" i="18" s="1"/>
  <c r="A77" i="18"/>
  <c r="B76" i="17"/>
  <c r="F76" i="17" s="1"/>
  <c r="E76" i="17" s="1"/>
  <c r="A77" i="17"/>
  <c r="A77" i="16"/>
  <c r="B76" i="16"/>
  <c r="F76" i="16" s="1"/>
  <c r="E76" i="16" s="1"/>
  <c r="C76" i="16" l="1"/>
  <c r="C76" i="19"/>
  <c r="C76" i="18"/>
  <c r="D76" i="18" s="1"/>
  <c r="C76" i="17"/>
  <c r="D76" i="17" s="1"/>
  <c r="B77" i="19"/>
  <c r="F77" i="19" s="1"/>
  <c r="E77" i="19" s="1"/>
  <c r="A78" i="19"/>
  <c r="D76" i="19"/>
  <c r="B77" i="18"/>
  <c r="F77" i="18" s="1"/>
  <c r="E77" i="18" s="1"/>
  <c r="A78" i="18"/>
  <c r="B77" i="17"/>
  <c r="F77" i="17" s="1"/>
  <c r="E77" i="17" s="1"/>
  <c r="A78" i="17"/>
  <c r="A78" i="16"/>
  <c r="B77" i="16"/>
  <c r="F77" i="16" s="1"/>
  <c r="E77" i="16" s="1"/>
  <c r="D76" i="16"/>
  <c r="C77" i="16" l="1"/>
  <c r="D77" i="16" s="1"/>
  <c r="C77" i="19"/>
  <c r="D77" i="19" s="1"/>
  <c r="C77" i="18"/>
  <c r="D77" i="18" s="1"/>
  <c r="C77" i="17"/>
  <c r="D77" i="17" s="1"/>
  <c r="B78" i="19"/>
  <c r="F78" i="19" s="1"/>
  <c r="E78" i="19" s="1"/>
  <c r="A79" i="19"/>
  <c r="B78" i="18"/>
  <c r="F78" i="18" s="1"/>
  <c r="E78" i="18" s="1"/>
  <c r="A79" i="18"/>
  <c r="B78" i="17"/>
  <c r="F78" i="17" s="1"/>
  <c r="E78" i="17" s="1"/>
  <c r="A79" i="17"/>
  <c r="A79" i="16"/>
  <c r="B78" i="16"/>
  <c r="F78" i="16" s="1"/>
  <c r="E78" i="16" s="1"/>
  <c r="C78" i="16" l="1"/>
  <c r="D78" i="16" s="1"/>
  <c r="C78" i="19"/>
  <c r="C78" i="18"/>
  <c r="D78" i="18" s="1"/>
  <c r="C78" i="17"/>
  <c r="D78" i="17" s="1"/>
  <c r="B79" i="19"/>
  <c r="F79" i="19" s="1"/>
  <c r="E79" i="19" s="1"/>
  <c r="D78" i="19"/>
  <c r="B79" i="18"/>
  <c r="F79" i="18" s="1"/>
  <c r="E79" i="18" s="1"/>
  <c r="B79" i="17"/>
  <c r="F79" i="17" s="1"/>
  <c r="E79" i="17" s="1"/>
  <c r="B79" i="16"/>
  <c r="F79" i="16" s="1"/>
  <c r="E79" i="16" s="1"/>
  <c r="C79" i="16" l="1"/>
  <c r="D79" i="16" s="1"/>
  <c r="C79" i="17"/>
  <c r="D79" i="17" s="1"/>
  <c r="C79" i="19"/>
  <c r="D79" i="19" s="1"/>
  <c r="C79" i="18"/>
  <c r="D79" i="18" s="1"/>
  <c r="H22" i="12" l="1"/>
  <c r="I50" i="12"/>
  <c r="I40" i="12"/>
  <c r="K12" i="34" s="1"/>
  <c r="I12" i="12"/>
  <c r="K11" i="34" s="1"/>
  <c r="D58" i="12"/>
  <c r="D19" i="13" s="1"/>
  <c r="D30" i="12"/>
  <c r="I29" i="12" s="1"/>
  <c r="L19" i="13" l="1"/>
  <c r="J19" i="13"/>
  <c r="H19" i="13"/>
  <c r="F19" i="13"/>
  <c r="L56" i="13"/>
  <c r="J56" i="13"/>
  <c r="H56" i="13"/>
  <c r="F56" i="13"/>
  <c r="D56" i="13"/>
  <c r="D57" i="13" s="1"/>
  <c r="M19" i="13"/>
  <c r="K19" i="13"/>
  <c r="I19" i="13"/>
  <c r="G19" i="13"/>
  <c r="E19" i="13"/>
  <c r="M56" i="13"/>
  <c r="K56" i="13"/>
  <c r="I56" i="13"/>
  <c r="G56" i="13"/>
  <c r="E56" i="13"/>
  <c r="I55" i="12"/>
  <c r="L52" i="13" l="1"/>
  <c r="L63" i="13" s="1"/>
  <c r="J52" i="13"/>
  <c r="J63" i="13" s="1"/>
  <c r="H52" i="13"/>
  <c r="H63" i="13" s="1"/>
  <c r="F52" i="13"/>
  <c r="F63" i="13" s="1"/>
  <c r="M52" i="13"/>
  <c r="M63" i="13" s="1"/>
  <c r="K52" i="13"/>
  <c r="K63" i="13" s="1"/>
  <c r="I52" i="13"/>
  <c r="I63" i="13" s="1"/>
  <c r="G52" i="13"/>
  <c r="G63" i="13" s="1"/>
  <c r="E52" i="13"/>
  <c r="E63" i="13" s="1"/>
  <c r="G15" i="13" l="1"/>
  <c r="G26" i="13" s="1"/>
  <c r="D15" i="13"/>
  <c r="D26" i="13" s="1"/>
  <c r="M15" i="13"/>
  <c r="M26" i="13" s="1"/>
  <c r="L15" i="13"/>
  <c r="L26" i="13" s="1"/>
  <c r="K15" i="13"/>
  <c r="K26" i="13" s="1"/>
  <c r="J15" i="13"/>
  <c r="J26" i="13" s="1"/>
  <c r="I15" i="13"/>
  <c r="I26" i="13" s="1"/>
  <c r="H15" i="13"/>
  <c r="H26" i="13" s="1"/>
  <c r="F15" i="13"/>
  <c r="F26" i="13" s="1"/>
  <c r="E15" i="13"/>
  <c r="E26" i="13" s="1"/>
  <c r="H12" i="12" l="1"/>
  <c r="K5" i="34" s="1"/>
  <c r="J42" i="4" l="1"/>
  <c r="C25" i="9" l="1"/>
  <c r="D25" i="9" s="1"/>
  <c r="E25" i="9" s="1"/>
  <c r="F25" i="9" s="1"/>
  <c r="G25" i="9" s="1"/>
  <c r="H25" i="9" s="1"/>
  <c r="I25" i="9" s="1"/>
  <c r="J25" i="9" s="1"/>
  <c r="K25" i="9" s="1"/>
  <c r="L25" i="9" s="1"/>
  <c r="C66" i="9" s="1"/>
  <c r="D66" i="9" s="1"/>
  <c r="E66" i="9" s="1"/>
  <c r="F66" i="9" s="1"/>
  <c r="G66" i="9" s="1"/>
  <c r="H66" i="9" s="1"/>
  <c r="I66" i="9" s="1"/>
  <c r="J66" i="9" s="1"/>
  <c r="K66" i="9" s="1"/>
  <c r="L66" i="9" s="1"/>
  <c r="D50" i="12"/>
  <c r="I54" i="12" l="1"/>
  <c r="D22" i="12"/>
  <c r="I28" i="12" s="1"/>
  <c r="H40" i="12"/>
  <c r="D40" i="12"/>
  <c r="D12" i="12"/>
  <c r="D32" i="24" s="1"/>
  <c r="J42" i="11"/>
  <c r="D37" i="11"/>
  <c r="E41" i="11"/>
  <c r="E38" i="11"/>
  <c r="I27" i="12" l="1"/>
  <c r="I30" i="12" s="1"/>
  <c r="I37" i="11"/>
  <c r="J33" i="11" s="1"/>
  <c r="O41" i="11"/>
  <c r="O39" i="11"/>
  <c r="C12" i="9" s="1"/>
  <c r="D12" i="9" s="1"/>
  <c r="E12" i="9" s="1"/>
  <c r="F12" i="9" s="1"/>
  <c r="G12" i="9" s="1"/>
  <c r="H12" i="9" s="1"/>
  <c r="I12" i="9" s="1"/>
  <c r="J12" i="9" s="1"/>
  <c r="K12" i="9" s="1"/>
  <c r="L12" i="9" s="1"/>
  <c r="C53" i="9" s="1"/>
  <c r="D53" i="9" s="1"/>
  <c r="E53" i="9" s="1"/>
  <c r="F53" i="9" s="1"/>
  <c r="G53" i="9" s="1"/>
  <c r="H53" i="9" s="1"/>
  <c r="I53" i="9" s="1"/>
  <c r="J53" i="9" s="1"/>
  <c r="K53" i="9" s="1"/>
  <c r="L53" i="9" s="1"/>
  <c r="O42" i="11"/>
  <c r="C15" i="9" s="1"/>
  <c r="I53" i="12"/>
  <c r="I56" i="12" s="1"/>
  <c r="H70" i="34" s="1"/>
  <c r="E33" i="11"/>
  <c r="D15" i="9" l="1"/>
  <c r="E15" i="9" s="1"/>
  <c r="F15" i="9" s="1"/>
  <c r="G15" i="9" s="1"/>
  <c r="H15" i="9" s="1"/>
  <c r="I15" i="9" s="1"/>
  <c r="J15" i="9" s="1"/>
  <c r="K15" i="9" s="1"/>
  <c r="L15" i="9" s="1"/>
  <c r="C56" i="9" s="1"/>
  <c r="D56" i="9" s="1"/>
  <c r="E56" i="9" s="1"/>
  <c r="F56" i="9" s="1"/>
  <c r="G56" i="9" s="1"/>
  <c r="H56" i="9" s="1"/>
  <c r="I56" i="9" s="1"/>
  <c r="J56" i="9" s="1"/>
  <c r="K56" i="9" s="1"/>
  <c r="L56" i="9" s="1"/>
  <c r="C14" i="9"/>
  <c r="D14" i="9" s="1"/>
  <c r="E14" i="9" s="1"/>
  <c r="F14" i="9" s="1"/>
  <c r="G14" i="9" s="1"/>
  <c r="H14" i="9" s="1"/>
  <c r="I14" i="9" s="1"/>
  <c r="J14" i="9" s="1"/>
  <c r="K14" i="9" s="1"/>
  <c r="L14" i="9" s="1"/>
  <c r="C55" i="9" s="1"/>
  <c r="D55" i="9" s="1"/>
  <c r="E55" i="9" s="1"/>
  <c r="F55" i="9" s="1"/>
  <c r="G55" i="9" s="1"/>
  <c r="H55" i="9" s="1"/>
  <c r="I55" i="9" s="1"/>
  <c r="J55" i="9" s="1"/>
  <c r="K55" i="9" s="1"/>
  <c r="L55" i="9" s="1"/>
  <c r="O40" i="11"/>
  <c r="C13" i="9" s="1"/>
  <c r="D13" i="9" s="1"/>
  <c r="J45" i="11"/>
  <c r="O38" i="11"/>
  <c r="C11" i="9" s="1"/>
  <c r="M7" i="11"/>
  <c r="M6" i="11"/>
  <c r="N6" i="11" l="1"/>
  <c r="O6" i="11"/>
  <c r="N7" i="11"/>
  <c r="N24" i="11" s="1"/>
  <c r="O7" i="11"/>
  <c r="P43" i="11"/>
  <c r="E13" i="9"/>
  <c r="K7" i="11"/>
  <c r="P7" i="11" s="1"/>
  <c r="K6" i="11"/>
  <c r="P6" i="11" s="1"/>
  <c r="J24" i="11"/>
  <c r="M24" i="11"/>
  <c r="O34" i="11" s="1"/>
  <c r="C7" i="9" s="1"/>
  <c r="K24" i="11" l="1"/>
  <c r="O33" i="11" s="1"/>
  <c r="C6" i="9" s="1"/>
  <c r="O24" i="11"/>
  <c r="D11" i="9"/>
  <c r="C16" i="9"/>
  <c r="F13" i="9"/>
  <c r="D7" i="9"/>
  <c r="E7" i="9" s="1"/>
  <c r="F7" i="9" s="1"/>
  <c r="G7" i="9" s="1"/>
  <c r="H7" i="9" s="1"/>
  <c r="I7" i="9" s="1"/>
  <c r="J7" i="9" s="1"/>
  <c r="K7" i="9" s="1"/>
  <c r="L7" i="9" s="1"/>
  <c r="C48" i="9" s="1"/>
  <c r="D48" i="9" s="1"/>
  <c r="E48" i="9" s="1"/>
  <c r="F48" i="9" s="1"/>
  <c r="G48" i="9" s="1"/>
  <c r="H48" i="9" s="1"/>
  <c r="I48" i="9" s="1"/>
  <c r="J48" i="9" s="1"/>
  <c r="K48" i="9" s="1"/>
  <c r="L48" i="9" s="1"/>
  <c r="P24" i="11"/>
  <c r="O35" i="11" l="1"/>
  <c r="D34" i="24"/>
  <c r="P28" i="11"/>
  <c r="E11" i="9"/>
  <c r="D16" i="9"/>
  <c r="G13" i="9"/>
  <c r="P26" i="11"/>
  <c r="C9" i="9" s="1"/>
  <c r="C8" i="9"/>
  <c r="D6" i="9"/>
  <c r="E59" i="4"/>
  <c r="P27" i="11" l="1"/>
  <c r="O36" i="11"/>
  <c r="P37" i="11" s="1"/>
  <c r="P44" i="11" s="1"/>
  <c r="D36" i="4" s="1"/>
  <c r="C10" i="9"/>
  <c r="J44" i="4"/>
  <c r="C27" i="9" s="1"/>
  <c r="F11" i="9"/>
  <c r="E16" i="9"/>
  <c r="H13" i="9"/>
  <c r="E6" i="9"/>
  <c r="D8" i="9"/>
  <c r="K21" i="4"/>
  <c r="K27" i="4" s="1"/>
  <c r="K16" i="4"/>
  <c r="K9" i="4"/>
  <c r="E20" i="4"/>
  <c r="E23" i="4"/>
  <c r="E26" i="4"/>
  <c r="E29" i="4"/>
  <c r="C18" i="9" l="1"/>
  <c r="D5" i="13" s="1"/>
  <c r="J45" i="4"/>
  <c r="D27" i="9"/>
  <c r="J46" i="4"/>
  <c r="K48" i="4"/>
  <c r="C32" i="9" s="1"/>
  <c r="G11" i="9"/>
  <c r="F16" i="9"/>
  <c r="I13" i="9"/>
  <c r="E8" i="9"/>
  <c r="E9" i="9" s="1"/>
  <c r="E10" i="9" s="1"/>
  <c r="F6" i="9"/>
  <c r="D9" i="9"/>
  <c r="D10" i="9" s="1"/>
  <c r="K47" i="4"/>
  <c r="E32" i="4"/>
  <c r="E18" i="9" l="1"/>
  <c r="F5" i="13" s="1"/>
  <c r="D18" i="9"/>
  <c r="E5" i="13" s="1"/>
  <c r="C28" i="9"/>
  <c r="D28" i="9" s="1"/>
  <c r="C29" i="9"/>
  <c r="D29" i="9" s="1"/>
  <c r="E29" i="9" s="1"/>
  <c r="F29" i="9" s="1"/>
  <c r="G29" i="9" s="1"/>
  <c r="H29" i="9" s="1"/>
  <c r="I29" i="9" s="1"/>
  <c r="J29" i="9" s="1"/>
  <c r="K29" i="9" s="1"/>
  <c r="L29" i="9" s="1"/>
  <c r="C70" i="9" s="1"/>
  <c r="D70" i="9" s="1"/>
  <c r="E70" i="9" s="1"/>
  <c r="F70" i="9" s="1"/>
  <c r="G70" i="9" s="1"/>
  <c r="H70" i="9" s="1"/>
  <c r="I70" i="9" s="1"/>
  <c r="J70" i="9" s="1"/>
  <c r="L70" i="9" s="1"/>
  <c r="E27" i="9"/>
  <c r="J39" i="4"/>
  <c r="H11" i="9"/>
  <c r="G16" i="9"/>
  <c r="J13" i="9"/>
  <c r="G6" i="9"/>
  <c r="F8" i="9"/>
  <c r="F9" i="9" s="1"/>
  <c r="F10" i="9" s="1"/>
  <c r="F18" i="9" l="1"/>
  <c r="G5" i="13" s="1"/>
  <c r="C30" i="9"/>
  <c r="D32" i="9"/>
  <c r="E28" i="9"/>
  <c r="F28" i="9" s="1"/>
  <c r="G28" i="9" s="1"/>
  <c r="H28" i="9" s="1"/>
  <c r="I28" i="9" s="1"/>
  <c r="J28" i="9" s="1"/>
  <c r="K28" i="9" s="1"/>
  <c r="L28" i="9" s="1"/>
  <c r="C69" i="9" s="1"/>
  <c r="D69" i="9" s="1"/>
  <c r="E69" i="9" s="1"/>
  <c r="F69" i="9" s="1"/>
  <c r="G69" i="9" s="1"/>
  <c r="H69" i="9" s="1"/>
  <c r="I69" i="9" s="1"/>
  <c r="J69" i="9" s="1"/>
  <c r="K69" i="9" s="1"/>
  <c r="L69" i="9" s="1"/>
  <c r="D30" i="9"/>
  <c r="C22" i="9"/>
  <c r="D22" i="9" s="1"/>
  <c r="E22" i="9" s="1"/>
  <c r="F22" i="9" s="1"/>
  <c r="G22" i="9" s="1"/>
  <c r="H22" i="9" s="1"/>
  <c r="I22" i="9" s="1"/>
  <c r="J22" i="9" s="1"/>
  <c r="K22" i="9" s="1"/>
  <c r="L22" i="9" s="1"/>
  <c r="C63" i="9" s="1"/>
  <c r="D63" i="9" s="1"/>
  <c r="F27" i="9"/>
  <c r="J38" i="4"/>
  <c r="I11" i="9"/>
  <c r="H16" i="9"/>
  <c r="K13" i="9"/>
  <c r="H6" i="9"/>
  <c r="G8" i="9"/>
  <c r="G9" i="9" s="1"/>
  <c r="G10" i="9" s="1"/>
  <c r="G18" i="9" l="1"/>
  <c r="H5" i="13" s="1"/>
  <c r="E30" i="9"/>
  <c r="E32" i="9"/>
  <c r="C21" i="9"/>
  <c r="D21" i="9" s="1"/>
  <c r="E21" i="9" s="1"/>
  <c r="F21" i="9" s="1"/>
  <c r="G21" i="9" s="1"/>
  <c r="H21" i="9" s="1"/>
  <c r="I21" i="9" s="1"/>
  <c r="J21" i="9" s="1"/>
  <c r="K21" i="9" s="1"/>
  <c r="L21" i="9" s="1"/>
  <c r="C62" i="9" s="1"/>
  <c r="D62" i="9" s="1"/>
  <c r="E62" i="9" s="1"/>
  <c r="F62" i="9" s="1"/>
  <c r="G62" i="9" s="1"/>
  <c r="H62" i="9" s="1"/>
  <c r="I62" i="9" s="1"/>
  <c r="J62" i="9" s="1"/>
  <c r="K62" i="9" s="1"/>
  <c r="L62" i="9" s="1"/>
  <c r="G27" i="9"/>
  <c r="F30" i="9"/>
  <c r="E63" i="9"/>
  <c r="J11" i="9"/>
  <c r="I16" i="9"/>
  <c r="L13" i="9"/>
  <c r="H8" i="9"/>
  <c r="I6" i="9"/>
  <c r="F32" i="9" l="1"/>
  <c r="G30" i="9"/>
  <c r="H27" i="9"/>
  <c r="F63" i="9"/>
  <c r="K11" i="9"/>
  <c r="J16" i="9"/>
  <c r="C54" i="9"/>
  <c r="H9" i="9"/>
  <c r="H10" i="9" s="1"/>
  <c r="I8" i="9"/>
  <c r="I9" i="9" s="1"/>
  <c r="I10" i="9" s="1"/>
  <c r="J6" i="9"/>
  <c r="I18" i="9" l="1"/>
  <c r="J5" i="13" s="1"/>
  <c r="H18" i="9"/>
  <c r="I5" i="13" s="1"/>
  <c r="G32" i="9"/>
  <c r="G63" i="9"/>
  <c r="I27" i="9"/>
  <c r="H30" i="9"/>
  <c r="L11" i="9"/>
  <c r="K16" i="9"/>
  <c r="D54" i="9"/>
  <c r="J8" i="9"/>
  <c r="J9" i="9" s="1"/>
  <c r="J10" i="9" s="1"/>
  <c r="K6" i="9"/>
  <c r="J18" i="9" l="1"/>
  <c r="K5" i="13" s="1"/>
  <c r="H32" i="9"/>
  <c r="I30" i="9"/>
  <c r="J27" i="9"/>
  <c r="H63" i="9"/>
  <c r="C52" i="9"/>
  <c r="L16" i="9"/>
  <c r="E54" i="9"/>
  <c r="K8" i="9"/>
  <c r="K9" i="9" s="1"/>
  <c r="K10" i="9" s="1"/>
  <c r="L6" i="9"/>
  <c r="K18" i="9" l="1"/>
  <c r="L5" i="13" s="1"/>
  <c r="I32" i="9"/>
  <c r="I63" i="9"/>
  <c r="K27" i="9"/>
  <c r="J30" i="9"/>
  <c r="D52" i="9"/>
  <c r="C57" i="9"/>
  <c r="F54" i="9"/>
  <c r="L8" i="9"/>
  <c r="C47" i="9"/>
  <c r="J32" i="9" l="1"/>
  <c r="K30" i="9"/>
  <c r="L27" i="9"/>
  <c r="J63" i="9"/>
  <c r="E52" i="9"/>
  <c r="D57" i="9"/>
  <c r="G54" i="9"/>
  <c r="L9" i="9"/>
  <c r="L10" i="9" s="1"/>
  <c r="C49" i="9"/>
  <c r="D47" i="9"/>
  <c r="L18" i="9" l="1"/>
  <c r="M5" i="13" s="1"/>
  <c r="K32" i="9"/>
  <c r="K63" i="9"/>
  <c r="L30" i="9"/>
  <c r="C68" i="9"/>
  <c r="F52" i="9"/>
  <c r="E57" i="9"/>
  <c r="H54" i="9"/>
  <c r="C50" i="9"/>
  <c r="C51" i="9" s="1"/>
  <c r="E47" i="9"/>
  <c r="D49" i="9"/>
  <c r="C59" i="9" l="1"/>
  <c r="D42" i="13" s="1"/>
  <c r="L32" i="9"/>
  <c r="D68" i="9"/>
  <c r="C71" i="9"/>
  <c r="L63" i="9"/>
  <c r="G52" i="9"/>
  <c r="F57" i="9"/>
  <c r="I54" i="9"/>
  <c r="E49" i="9"/>
  <c r="E50" i="9" s="1"/>
  <c r="E51" i="9" s="1"/>
  <c r="F47" i="9"/>
  <c r="D50" i="9"/>
  <c r="D51" i="9" s="1"/>
  <c r="D59" i="9" l="1"/>
  <c r="E42" i="13" s="1"/>
  <c r="E59" i="9"/>
  <c r="F42" i="13" s="1"/>
  <c r="C73" i="9"/>
  <c r="D73" i="9" s="1"/>
  <c r="E73" i="9" s="1"/>
  <c r="F73" i="9" s="1"/>
  <c r="G73" i="9" s="1"/>
  <c r="H73" i="9" s="1"/>
  <c r="I73" i="9" s="1"/>
  <c r="J73" i="9" s="1"/>
  <c r="K73" i="9" s="1"/>
  <c r="L73" i="9" s="1"/>
  <c r="E68" i="9"/>
  <c r="D71" i="9"/>
  <c r="H52" i="9"/>
  <c r="G57" i="9"/>
  <c r="J54" i="9"/>
  <c r="F49" i="9"/>
  <c r="G47" i="9"/>
  <c r="E71" i="9" l="1"/>
  <c r="F68" i="9"/>
  <c r="I52" i="9"/>
  <c r="H57" i="9"/>
  <c r="K54" i="9"/>
  <c r="F50" i="9"/>
  <c r="F51" i="9" s="1"/>
  <c r="H47" i="9"/>
  <c r="G49" i="9"/>
  <c r="G50" i="9" s="1"/>
  <c r="G51" i="9" s="1"/>
  <c r="G59" i="9" l="1"/>
  <c r="H42" i="13" s="1"/>
  <c r="F59" i="9"/>
  <c r="G42" i="13" s="1"/>
  <c r="F71" i="9"/>
  <c r="G68" i="9"/>
  <c r="J52" i="9"/>
  <c r="I57" i="9"/>
  <c r="L54" i="9"/>
  <c r="I47" i="9"/>
  <c r="H49" i="9"/>
  <c r="H50" i="9" s="1"/>
  <c r="H51" i="9" s="1"/>
  <c r="H59" i="9" l="1"/>
  <c r="I42" i="13" s="1"/>
  <c r="G71" i="9"/>
  <c r="H68" i="9"/>
  <c r="K52" i="9"/>
  <c r="J57" i="9"/>
  <c r="J47" i="9"/>
  <c r="I49" i="9"/>
  <c r="I50" i="9" s="1"/>
  <c r="I51" i="9" s="1"/>
  <c r="E35" i="4"/>
  <c r="I59" i="9" l="1"/>
  <c r="J42" i="13" s="1"/>
  <c r="I68" i="9"/>
  <c r="H71" i="9"/>
  <c r="L52" i="9"/>
  <c r="L57" i="9" s="1"/>
  <c r="K57" i="9"/>
  <c r="K47" i="9"/>
  <c r="J49" i="9"/>
  <c r="J50" i="9" s="1"/>
  <c r="J51" i="9" s="1"/>
  <c r="J40" i="4"/>
  <c r="C23" i="9" s="1"/>
  <c r="J59" i="9" l="1"/>
  <c r="K42" i="13" s="1"/>
  <c r="J68" i="9"/>
  <c r="I71" i="9"/>
  <c r="L47" i="9"/>
  <c r="K49" i="9"/>
  <c r="K50" i="9" s="1"/>
  <c r="K51" i="9" s="1"/>
  <c r="D23" i="9"/>
  <c r="K59" i="9" l="1"/>
  <c r="L42" i="13" s="1"/>
  <c r="K68" i="9"/>
  <c r="J71" i="9"/>
  <c r="L49" i="9"/>
  <c r="L50" i="9" s="1"/>
  <c r="L51" i="9" s="1"/>
  <c r="E23" i="9"/>
  <c r="L59" i="9" l="1"/>
  <c r="M42" i="13" s="1"/>
  <c r="L68" i="9"/>
  <c r="L71" i="9" s="1"/>
  <c r="K71" i="9"/>
  <c r="F23" i="9"/>
  <c r="G23" i="9" l="1"/>
  <c r="H23" i="9" l="1"/>
  <c r="I23" i="9" l="1"/>
  <c r="J23" i="9" l="1"/>
  <c r="K23" i="9" l="1"/>
  <c r="L23" i="9" l="1"/>
  <c r="C64" i="9" l="1"/>
  <c r="D64" i="9" l="1"/>
  <c r="E64" i="9" l="1"/>
  <c r="F64" i="9" l="1"/>
  <c r="G64" i="9" l="1"/>
  <c r="H64" i="9" l="1"/>
  <c r="I64" i="9" l="1"/>
  <c r="J64" i="9" l="1"/>
  <c r="K64" i="9" l="1"/>
  <c r="L64" i="9" l="1"/>
  <c r="D20" i="13" l="1"/>
  <c r="E38" i="4" l="1"/>
  <c r="E42" i="4" l="1"/>
  <c r="J41" i="4"/>
  <c r="K43" i="4" l="1"/>
  <c r="K52" i="4" s="1"/>
  <c r="D60" i="34" s="1"/>
  <c r="C24" i="9"/>
  <c r="D24" i="9" l="1"/>
  <c r="C26" i="9"/>
  <c r="C34" i="9" s="1"/>
  <c r="D26" i="9" l="1"/>
  <c r="D34" i="9" s="1"/>
  <c r="E24" i="9"/>
  <c r="C37" i="9"/>
  <c r="D6" i="13"/>
  <c r="D7" i="13" l="1"/>
  <c r="D16" i="13" s="1"/>
  <c r="E6" i="13"/>
  <c r="D37" i="9"/>
  <c r="E26" i="9"/>
  <c r="E34" i="9" s="1"/>
  <c r="F24" i="9"/>
  <c r="D21" i="13" l="1"/>
  <c r="E20" i="13" s="1"/>
  <c r="D35" i="13"/>
  <c r="D31" i="13"/>
  <c r="E30" i="13" s="1"/>
  <c r="E7" i="13"/>
  <c r="E16" i="13" s="1"/>
  <c r="F6" i="13"/>
  <c r="E37" i="9"/>
  <c r="F26" i="9"/>
  <c r="F34" i="9" s="1"/>
  <c r="G24" i="9"/>
  <c r="D22" i="13" l="1"/>
  <c r="D25" i="13" s="1"/>
  <c r="E24" i="13" s="1"/>
  <c r="E34" i="13"/>
  <c r="E35" i="13" s="1"/>
  <c r="E31" i="13"/>
  <c r="F30" i="13" s="1"/>
  <c r="E21" i="13"/>
  <c r="F20" i="13" s="1"/>
  <c r="F7" i="13"/>
  <c r="F16" i="13" s="1"/>
  <c r="G26" i="9"/>
  <c r="G34" i="9" s="1"/>
  <c r="H24" i="9"/>
  <c r="G6" i="13"/>
  <c r="F37" i="9"/>
  <c r="E22" i="13" l="1"/>
  <c r="E25" i="13" s="1"/>
  <c r="F24" i="13" s="1"/>
  <c r="F31" i="13"/>
  <c r="G30" i="13" s="1"/>
  <c r="F34" i="13"/>
  <c r="F35" i="13" s="1"/>
  <c r="F21" i="13"/>
  <c r="G20" i="13" s="1"/>
  <c r="G7" i="13"/>
  <c r="G16" i="13" s="1"/>
  <c r="H26" i="9"/>
  <c r="H34" i="9" s="1"/>
  <c r="I24" i="9"/>
  <c r="H6" i="13"/>
  <c r="G37" i="9"/>
  <c r="F22" i="13" l="1"/>
  <c r="F25" i="13" s="1"/>
  <c r="G24" i="13" s="1"/>
  <c r="G31" i="13"/>
  <c r="H30" i="13" s="1"/>
  <c r="G34" i="13"/>
  <c r="G35" i="13" s="1"/>
  <c r="G21" i="13"/>
  <c r="H20" i="13" s="1"/>
  <c r="H7" i="13"/>
  <c r="H16" i="13" s="1"/>
  <c r="I26" i="9"/>
  <c r="I34" i="9" s="1"/>
  <c r="J24" i="9"/>
  <c r="H37" i="9"/>
  <c r="I6" i="13"/>
  <c r="H31" i="13" l="1"/>
  <c r="I30" i="13" s="1"/>
  <c r="G22" i="13"/>
  <c r="G25" i="13" s="1"/>
  <c r="H24" i="13" s="1"/>
  <c r="H34" i="13"/>
  <c r="H35" i="13" s="1"/>
  <c r="H21" i="13"/>
  <c r="I20" i="13" s="1"/>
  <c r="I7" i="13"/>
  <c r="I16" i="13" s="1"/>
  <c r="J26" i="9"/>
  <c r="J34" i="9" s="1"/>
  <c r="K24" i="9"/>
  <c r="I37" i="9"/>
  <c r="J6" i="13"/>
  <c r="I34" i="13" l="1"/>
  <c r="I35" i="13" s="1"/>
  <c r="J34" i="13" s="1"/>
  <c r="H22" i="13"/>
  <c r="H25" i="13" s="1"/>
  <c r="I24" i="13" s="1"/>
  <c r="I31" i="13"/>
  <c r="J30" i="13" s="1"/>
  <c r="I21" i="13"/>
  <c r="J20" i="13" s="1"/>
  <c r="J7" i="13"/>
  <c r="J16" i="13" s="1"/>
  <c r="L24" i="9"/>
  <c r="K26" i="9"/>
  <c r="K34" i="9" s="1"/>
  <c r="J37" i="9"/>
  <c r="K6" i="13"/>
  <c r="J31" i="13" l="1"/>
  <c r="K30" i="13" s="1"/>
  <c r="I22" i="13"/>
  <c r="I25" i="13" s="1"/>
  <c r="J24" i="13" s="1"/>
  <c r="J35" i="13"/>
  <c r="K34" i="13" s="1"/>
  <c r="J21" i="13"/>
  <c r="K20" i="13" s="1"/>
  <c r="K7" i="13"/>
  <c r="K16" i="13" s="1"/>
  <c r="K37" i="9"/>
  <c r="L6" i="13"/>
  <c r="L26" i="9"/>
  <c r="L34" i="9" s="1"/>
  <c r="C65" i="9"/>
  <c r="J22" i="13" l="1"/>
  <c r="J25" i="13" s="1"/>
  <c r="K24" i="13" s="1"/>
  <c r="K35" i="13"/>
  <c r="K21" i="13"/>
  <c r="L20" i="13" s="1"/>
  <c r="K31" i="13"/>
  <c r="L30" i="13" s="1"/>
  <c r="L7" i="13"/>
  <c r="L16" i="13" s="1"/>
  <c r="L37" i="9"/>
  <c r="M6" i="13"/>
  <c r="D65" i="9"/>
  <c r="C67" i="9"/>
  <c r="C75" i="9" s="1"/>
  <c r="K22" i="13" l="1"/>
  <c r="K25" i="13" s="1"/>
  <c r="L24" i="13" s="1"/>
  <c r="L21" i="13"/>
  <c r="M20" i="13" s="1"/>
  <c r="L34" i="13"/>
  <c r="L35" i="13" s="1"/>
  <c r="L31" i="13"/>
  <c r="M30" i="13" s="1"/>
  <c r="M7" i="13"/>
  <c r="M16" i="13" s="1"/>
  <c r="D43" i="13"/>
  <c r="C78" i="9"/>
  <c r="D67" i="9"/>
  <c r="D75" i="9" s="1"/>
  <c r="E65" i="9"/>
  <c r="L22" i="13" l="1"/>
  <c r="L25" i="13" s="1"/>
  <c r="M24" i="13" s="1"/>
  <c r="M21" i="13"/>
  <c r="M22" i="13" s="1"/>
  <c r="M31" i="13"/>
  <c r="M34" i="13"/>
  <c r="M35" i="13" s="1"/>
  <c r="D44" i="13"/>
  <c r="E67" i="9"/>
  <c r="E75" i="9" s="1"/>
  <c r="F65" i="9"/>
  <c r="D78" i="9"/>
  <c r="E43" i="13"/>
  <c r="M25" i="13" l="1"/>
  <c r="D61" i="13" s="1"/>
  <c r="D53" i="13"/>
  <c r="E44" i="13"/>
  <c r="F67" i="9"/>
  <c r="F75" i="9" s="1"/>
  <c r="G65" i="9"/>
  <c r="F43" i="13"/>
  <c r="E78" i="9"/>
  <c r="D58" i="13" l="1"/>
  <c r="E57" i="13" s="1"/>
  <c r="D72" i="13"/>
  <c r="E71" i="13" s="1"/>
  <c r="D68" i="13"/>
  <c r="E67" i="13" s="1"/>
  <c r="E53" i="13"/>
  <c r="F44" i="13"/>
  <c r="H65" i="9"/>
  <c r="G67" i="9"/>
  <c r="G75" i="9" s="1"/>
  <c r="F78" i="9"/>
  <c r="G43" i="13"/>
  <c r="D59" i="13" l="1"/>
  <c r="D62" i="13" s="1"/>
  <c r="E61" i="13" s="1"/>
  <c r="E58" i="13"/>
  <c r="F57" i="13" s="1"/>
  <c r="E72" i="13"/>
  <c r="E68" i="13"/>
  <c r="F67" i="13" s="1"/>
  <c r="F53" i="13"/>
  <c r="G44" i="13"/>
  <c r="H67" i="9"/>
  <c r="H75" i="9" s="1"/>
  <c r="I65" i="9"/>
  <c r="H43" i="13"/>
  <c r="G78" i="9"/>
  <c r="E59" i="13" l="1"/>
  <c r="E62" i="13" s="1"/>
  <c r="F61" i="13" s="1"/>
  <c r="F58" i="13"/>
  <c r="F71" i="13"/>
  <c r="F72" i="13" s="1"/>
  <c r="F68" i="13"/>
  <c r="G67" i="13" s="1"/>
  <c r="G53" i="13"/>
  <c r="H44" i="13"/>
  <c r="I67" i="9"/>
  <c r="I75" i="9" s="1"/>
  <c r="J65" i="9"/>
  <c r="H78" i="9"/>
  <c r="I43" i="13"/>
  <c r="G57" i="13" l="1"/>
  <c r="G58" i="13" s="1"/>
  <c r="G59" i="13" s="1"/>
  <c r="F59" i="13"/>
  <c r="F62" i="13" s="1"/>
  <c r="G61" i="13" s="1"/>
  <c r="G71" i="13"/>
  <c r="G72" i="13" s="1"/>
  <c r="G68" i="13"/>
  <c r="H53" i="13"/>
  <c r="I44" i="13"/>
  <c r="K65" i="9"/>
  <c r="J67" i="9"/>
  <c r="J75" i="9" s="1"/>
  <c r="I78" i="9"/>
  <c r="J43" i="13"/>
  <c r="G62" i="13" l="1"/>
  <c r="H61" i="13" s="1"/>
  <c r="I53" i="13"/>
  <c r="H67" i="13"/>
  <c r="H68" i="13" s="1"/>
  <c r="I67" i="13" s="1"/>
  <c r="H71" i="13"/>
  <c r="H72" i="13" s="1"/>
  <c r="H57" i="13"/>
  <c r="H58" i="13" s="1"/>
  <c r="J44" i="13"/>
  <c r="K43" i="13"/>
  <c r="J78" i="9"/>
  <c r="K67" i="9"/>
  <c r="K75" i="9" s="1"/>
  <c r="L65" i="9"/>
  <c r="L67" i="9" s="1"/>
  <c r="L75" i="9" s="1"/>
  <c r="I57" i="13" l="1"/>
  <c r="I58" i="13" s="1"/>
  <c r="H59" i="13"/>
  <c r="H62" i="13" s="1"/>
  <c r="I61" i="13" s="1"/>
  <c r="J53" i="13"/>
  <c r="I68" i="13"/>
  <c r="J67" i="13" s="1"/>
  <c r="I71" i="13"/>
  <c r="I72" i="13" s="1"/>
  <c r="K44" i="13"/>
  <c r="M43" i="13"/>
  <c r="L78" i="9"/>
  <c r="K78" i="9"/>
  <c r="L43" i="13"/>
  <c r="J57" i="13" l="1"/>
  <c r="J58" i="13" s="1"/>
  <c r="I59" i="13"/>
  <c r="I62" i="13" s="1"/>
  <c r="J61" i="13" s="1"/>
  <c r="J71" i="13"/>
  <c r="J72" i="13" s="1"/>
  <c r="K53" i="13"/>
  <c r="J68" i="13"/>
  <c r="K67" i="13" s="1"/>
  <c r="L44" i="13"/>
  <c r="M44" i="13"/>
  <c r="K57" i="13" l="1"/>
  <c r="K58" i="13" s="1"/>
  <c r="J59" i="13"/>
  <c r="J62" i="13" s="1"/>
  <c r="K61" i="13" s="1"/>
  <c r="K68" i="13"/>
  <c r="L67" i="13" s="1"/>
  <c r="M53" i="13"/>
  <c r="K71" i="13"/>
  <c r="K72" i="13" s="1"/>
  <c r="L53" i="13"/>
  <c r="L57" i="13" l="1"/>
  <c r="L58" i="13" s="1"/>
  <c r="K59" i="13"/>
  <c r="K62" i="13" s="1"/>
  <c r="L61" i="13" s="1"/>
  <c r="L71" i="13"/>
  <c r="L72" i="13" s="1"/>
  <c r="L68" i="13"/>
  <c r="M67" i="13" s="1"/>
  <c r="M68" i="13" s="1"/>
  <c r="M57" i="13" l="1"/>
  <c r="M58" i="13" s="1"/>
  <c r="M59" i="13" s="1"/>
  <c r="L59" i="13"/>
  <c r="L62" i="13" s="1"/>
  <c r="M61" i="13" s="1"/>
  <c r="M71" i="13"/>
  <c r="M72" i="13" s="1"/>
  <c r="D85" i="24"/>
  <c r="F51" i="34"/>
  <c r="M62" i="13" l="1"/>
  <c r="F74" i="34"/>
  <c r="D86" i="24"/>
  <c r="D88" i="24" s="1"/>
  <c r="D99" i="24" s="1"/>
  <c r="F70" i="34"/>
  <c r="I58" i="12" s="1"/>
</calcChain>
</file>

<file path=xl/comments1.xml><?xml version="1.0" encoding="utf-8"?>
<comments xmlns="http://schemas.openxmlformats.org/spreadsheetml/2006/main">
  <authors>
    <author>Penny</author>
  </authors>
  <commentList>
    <comment ref="D9" authorId="0" shapeId="0">
      <text>
        <r>
          <rPr>
            <sz val="8"/>
            <color indexed="81"/>
            <rFont val="Tahoma"/>
            <family val="2"/>
          </rPr>
          <t xml:space="preserve">Enter name of Management Company
</t>
        </r>
      </text>
    </comment>
  </commentList>
</comments>
</file>

<file path=xl/comments2.xml><?xml version="1.0" encoding="utf-8"?>
<comments xmlns="http://schemas.openxmlformats.org/spreadsheetml/2006/main">
  <authors>
    <author>Penny</author>
  </authors>
  <commentList>
    <comment ref="D6" authorId="0" shapeId="0">
      <text>
        <r>
          <rPr>
            <i/>
            <sz val="8"/>
            <color indexed="81"/>
            <rFont val="Arial"/>
            <family val="2"/>
          </rPr>
          <t>Enter number only.
Example:  For June enter "6".</t>
        </r>
      </text>
    </comment>
    <comment ref="F6" authorId="0" shapeId="0">
      <text>
        <r>
          <rPr>
            <i/>
            <sz val="8"/>
            <color indexed="81"/>
            <rFont val="Arial"/>
            <family val="2"/>
          </rPr>
          <t>Enter all four digits of the year.  Example:  2012</t>
        </r>
        <r>
          <rPr>
            <sz val="8"/>
            <color indexed="81"/>
            <rFont val="Tahoma"/>
            <family val="2"/>
          </rPr>
          <t xml:space="preserve">
</t>
        </r>
      </text>
    </comment>
    <comment ref="J6" authorId="0" shapeId="0">
      <text>
        <r>
          <rPr>
            <i/>
            <sz val="8"/>
            <color indexed="81"/>
            <rFont val="Arial"/>
            <family val="2"/>
          </rPr>
          <t>Enter number only.
Example:  For June enter "6".</t>
        </r>
      </text>
    </comment>
    <comment ref="L6" authorId="0" shapeId="0">
      <text>
        <r>
          <rPr>
            <i/>
            <sz val="8"/>
            <color indexed="81"/>
            <rFont val="Arial"/>
            <family val="2"/>
          </rPr>
          <t>Enter all four digits of the year.  Example:  2012</t>
        </r>
        <r>
          <rPr>
            <sz val="8"/>
            <color indexed="81"/>
            <rFont val="Tahoma"/>
            <family val="2"/>
          </rPr>
          <t xml:space="preserve">
</t>
        </r>
      </text>
    </comment>
    <comment ref="C7" authorId="0" shapeId="0">
      <text>
        <r>
          <rPr>
            <i/>
            <sz val="8"/>
            <color indexed="81"/>
            <rFont val="Arial"/>
            <family val="2"/>
          </rPr>
          <t>Enter development name</t>
        </r>
        <r>
          <rPr>
            <sz val="8"/>
            <color indexed="81"/>
            <rFont val="Tahoma"/>
            <family val="2"/>
          </rPr>
          <t xml:space="preserve">
</t>
        </r>
      </text>
    </comment>
    <comment ref="F9" authorId="0" shapeId="0">
      <text>
        <r>
          <rPr>
            <i/>
            <sz val="8"/>
            <color indexed="81"/>
            <rFont val="Arial"/>
            <family val="2"/>
          </rPr>
          <t>Kent, Sussex or New Castle</t>
        </r>
        <r>
          <rPr>
            <sz val="8"/>
            <color indexed="81"/>
            <rFont val="Tahoma"/>
            <family val="2"/>
          </rPr>
          <t xml:space="preserve">
</t>
        </r>
      </text>
    </comment>
    <comment ref="C10" authorId="0" shapeId="0">
      <text>
        <r>
          <rPr>
            <i/>
            <sz val="8"/>
            <color indexed="81"/>
            <rFont val="Arial"/>
            <family val="2"/>
          </rPr>
          <t>Enter name of entity.  
Example:  Stone Apartments, LLC.</t>
        </r>
        <r>
          <rPr>
            <sz val="8"/>
            <color indexed="81"/>
            <rFont val="Tahoma"/>
            <family val="2"/>
          </rPr>
          <t xml:space="preserve">
</t>
        </r>
      </text>
    </comment>
    <comment ref="K10" authorId="0" shapeId="0">
      <text>
        <r>
          <rPr>
            <i/>
            <sz val="8"/>
            <color indexed="81"/>
            <rFont val="Arial"/>
            <family val="2"/>
          </rPr>
          <t>Enter the New Entity's Federal ID#</t>
        </r>
        <r>
          <rPr>
            <sz val="8"/>
            <color indexed="81"/>
            <rFont val="Tahoma"/>
            <family val="2"/>
          </rPr>
          <t xml:space="preserve">
</t>
        </r>
      </text>
    </comment>
    <comment ref="C11" authorId="0" shapeId="0">
      <text>
        <r>
          <rPr>
            <i/>
            <sz val="8"/>
            <color indexed="81"/>
            <rFont val="Arial"/>
            <family val="2"/>
          </rPr>
          <t xml:space="preserve">Non-profit, LLC, LP, Corporation, Partnership, Individual, General, Local Government
</t>
        </r>
      </text>
    </comment>
    <comment ref="G11" authorId="0" shapeId="0">
      <text>
        <r>
          <rPr>
            <i/>
            <sz val="8"/>
            <color indexed="81"/>
            <rFont val="Arial"/>
            <family val="2"/>
          </rPr>
          <t>If joint venture, enter the principal owner of the Joint Venture</t>
        </r>
        <r>
          <rPr>
            <sz val="8"/>
            <color indexed="81"/>
            <rFont val="Tahoma"/>
            <family val="2"/>
          </rPr>
          <t xml:space="preserve">
</t>
        </r>
      </text>
    </comment>
    <comment ref="C15" authorId="0" shapeId="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29" authorId="0" shapeId="0">
      <text>
        <r>
          <rPr>
            <i/>
            <sz val="8"/>
            <color indexed="81"/>
            <rFont val="Arial"/>
            <family val="2"/>
          </rPr>
          <t>Linked cell.  Residential square footage is calculated in the Operating Income tab.</t>
        </r>
        <r>
          <rPr>
            <sz val="8"/>
            <color indexed="81"/>
            <rFont val="Tahoma"/>
            <family val="2"/>
          </rPr>
          <t xml:space="preserve">
</t>
        </r>
      </text>
    </comment>
  </commentList>
</comments>
</file>

<file path=xl/comments3.xml><?xml version="1.0" encoding="utf-8"?>
<comments xmlns="http://schemas.openxmlformats.org/spreadsheetml/2006/main">
  <authors>
    <author>Penny</author>
    <author>Cindy L. Deakyne</author>
  </authors>
  <commentList>
    <comment ref="A6" authorId="0" shapeId="0">
      <text>
        <r>
          <rPr>
            <i/>
            <sz val="8"/>
            <color indexed="81"/>
            <rFont val="Arial"/>
            <family val="2"/>
          </rPr>
          <t>Enter Sources in order of loan position.</t>
        </r>
        <r>
          <rPr>
            <sz val="8"/>
            <color indexed="81"/>
            <rFont val="Tahoma"/>
            <family val="2"/>
          </rPr>
          <t xml:space="preserve">
</t>
        </r>
      </text>
    </comment>
    <comment ref="C6" authorId="0" shapeId="0">
      <text>
        <r>
          <rPr>
            <i/>
            <sz val="8"/>
            <color indexed="81"/>
            <rFont val="Arial"/>
            <family val="2"/>
          </rPr>
          <t>Enter loan position as 1, 2, 3, 4 …..</t>
        </r>
        <r>
          <rPr>
            <sz val="8"/>
            <color indexed="81"/>
            <rFont val="Arial"/>
            <family val="2"/>
          </rPr>
          <t xml:space="preserve">
</t>
        </r>
      </text>
    </comment>
    <comment ref="D6" authorId="0" shapeId="0">
      <text>
        <r>
          <rPr>
            <i/>
            <sz val="8"/>
            <color indexed="81"/>
            <rFont val="Arial"/>
            <family val="2"/>
          </rPr>
          <t>Enter Source amount</t>
        </r>
        <r>
          <rPr>
            <sz val="8"/>
            <color indexed="81"/>
            <rFont val="Tahoma"/>
            <family val="2"/>
          </rPr>
          <t xml:space="preserve">
</t>
        </r>
      </text>
    </comment>
    <comment ref="E6" authorId="0" shapeId="0">
      <text>
        <r>
          <rPr>
            <i/>
            <sz val="8"/>
            <color indexed="81"/>
            <rFont val="Arial"/>
            <family val="2"/>
          </rPr>
          <t>Enter loan term in months.  1 year = 12</t>
        </r>
        <r>
          <rPr>
            <sz val="8"/>
            <color indexed="81"/>
            <rFont val="Tahoma"/>
            <family val="2"/>
          </rPr>
          <t xml:space="preserve">
</t>
        </r>
      </text>
    </comment>
    <comment ref="F6" authorId="0" shapeId="0">
      <text>
        <r>
          <rPr>
            <i/>
            <sz val="8"/>
            <color indexed="81"/>
            <rFont val="Arial"/>
            <family val="2"/>
          </rPr>
          <t>Enter term notes such as "20 year call", "Interest only" etc..</t>
        </r>
        <r>
          <rPr>
            <sz val="8"/>
            <color indexed="81"/>
            <rFont val="Tahoma"/>
            <family val="2"/>
          </rPr>
          <t xml:space="preserve">
</t>
        </r>
      </text>
    </comment>
    <comment ref="G6" authorId="0" shapeId="0">
      <text>
        <r>
          <rPr>
            <i/>
            <sz val="8"/>
            <color indexed="81"/>
            <rFont val="Arial"/>
            <family val="2"/>
          </rPr>
          <t>Enter annual rate of interest</t>
        </r>
        <r>
          <rPr>
            <sz val="8"/>
            <color indexed="81"/>
            <rFont val="Tahoma"/>
            <family val="2"/>
          </rPr>
          <t xml:space="preserve">
</t>
        </r>
      </text>
    </comment>
    <comment ref="H6" authorId="0" shapeId="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shapeId="0">
      <text>
        <r>
          <rPr>
            <i/>
            <sz val="8"/>
            <color indexed="81"/>
            <rFont val="Tahoma"/>
            <family val="2"/>
          </rPr>
          <t>Financing Fee calculation is 1% of loan amount; however, DSHA 
financing fee calculation is 1.25% of loan amount.</t>
        </r>
      </text>
    </comment>
    <comment ref="B8" authorId="1" shapeId="0">
      <text>
        <r>
          <rPr>
            <b/>
            <sz val="9"/>
            <color indexed="81"/>
            <rFont val="Tahoma"/>
            <family val="2"/>
          </rPr>
          <t>NHTF Per Unit Limits:
0 Bedroom:  $140,107
1 Bedroom:  $160,615
2 Bedroom:  $195,305
3 Bedroom:  $252,662
4 Bedroom:  $277,344</t>
        </r>
      </text>
    </comment>
    <comment ref="A15" authorId="0" shapeId="0">
      <text>
        <r>
          <rPr>
            <i/>
            <sz val="8"/>
            <color indexed="81"/>
            <rFont val="Arial"/>
            <family val="2"/>
          </rPr>
          <t>Enter Sources in order of loan position.</t>
        </r>
        <r>
          <rPr>
            <sz val="8"/>
            <color indexed="81"/>
            <rFont val="Tahoma"/>
            <family val="2"/>
          </rPr>
          <t xml:space="preserve">
</t>
        </r>
      </text>
    </comment>
    <comment ref="C15" authorId="0" shapeId="0">
      <text>
        <r>
          <rPr>
            <i/>
            <sz val="8"/>
            <color indexed="81"/>
            <rFont val="Arial"/>
            <family val="2"/>
          </rPr>
          <t>Enter loan position as 1, 2, 3, 4 …..</t>
        </r>
        <r>
          <rPr>
            <sz val="8"/>
            <color indexed="81"/>
            <rFont val="Arial"/>
            <family val="2"/>
          </rPr>
          <t xml:space="preserve">
</t>
        </r>
      </text>
    </comment>
    <comment ref="D15" authorId="0" shapeId="0">
      <text>
        <r>
          <rPr>
            <i/>
            <sz val="8"/>
            <color indexed="81"/>
            <rFont val="Arial"/>
            <family val="2"/>
          </rPr>
          <t>Enter Source amount</t>
        </r>
        <r>
          <rPr>
            <sz val="8"/>
            <color indexed="81"/>
            <rFont val="Tahoma"/>
            <family val="2"/>
          </rPr>
          <t xml:space="preserve">
</t>
        </r>
      </text>
    </comment>
    <comment ref="E15" authorId="0" shapeId="0">
      <text>
        <r>
          <rPr>
            <i/>
            <sz val="8"/>
            <color indexed="81"/>
            <rFont val="Arial"/>
            <family val="2"/>
          </rPr>
          <t>Enter term in years</t>
        </r>
        <r>
          <rPr>
            <sz val="8"/>
            <color indexed="81"/>
            <rFont val="Tahoma"/>
            <family val="2"/>
          </rPr>
          <t xml:space="preserve">
</t>
        </r>
      </text>
    </comment>
    <comment ref="F15" authorId="0" shapeId="0">
      <text>
        <r>
          <rPr>
            <i/>
            <sz val="8"/>
            <color indexed="81"/>
            <rFont val="Arial"/>
            <family val="2"/>
          </rPr>
          <t>Enter term notes such as "Deferred", "Grant", "Rolled Loan", etc...</t>
        </r>
        <r>
          <rPr>
            <sz val="8"/>
            <color indexed="81"/>
            <rFont val="Tahoma"/>
            <family val="2"/>
          </rPr>
          <t xml:space="preserve">
</t>
        </r>
      </text>
    </comment>
    <comment ref="G15" authorId="0" shapeId="0">
      <text>
        <r>
          <rPr>
            <i/>
            <sz val="8"/>
            <color indexed="81"/>
            <rFont val="Arial"/>
            <family val="2"/>
          </rPr>
          <t>Enter annual rate of interest</t>
        </r>
        <r>
          <rPr>
            <sz val="8"/>
            <color indexed="81"/>
            <rFont val="Tahoma"/>
            <family val="2"/>
          </rPr>
          <t xml:space="preserve">
</t>
        </r>
      </text>
    </comment>
    <comment ref="H15" authorId="0" shapeId="0">
      <text>
        <r>
          <rPr>
            <i/>
            <sz val="8"/>
            <color indexed="81"/>
            <rFont val="Arial"/>
            <family val="2"/>
          </rPr>
          <t>Enter financing fee associated with this source</t>
        </r>
        <r>
          <rPr>
            <sz val="8"/>
            <color indexed="81"/>
            <rFont val="Tahoma"/>
            <family val="2"/>
          </rPr>
          <t xml:space="preserve">
</t>
        </r>
      </text>
    </comment>
    <comment ref="A25" authorId="0" shapeId="0">
      <text>
        <r>
          <rPr>
            <i/>
            <sz val="8"/>
            <color indexed="81"/>
            <rFont val="Arial"/>
            <family val="2"/>
          </rPr>
          <t>Examples:  Historic Tax Credits, Energy Credits</t>
        </r>
        <r>
          <rPr>
            <sz val="8"/>
            <color indexed="81"/>
            <rFont val="Tahoma"/>
            <family val="2"/>
          </rPr>
          <t xml:space="preserve">
</t>
        </r>
      </text>
    </comment>
    <comment ref="D25" authorId="0" shapeId="0">
      <text>
        <r>
          <rPr>
            <i/>
            <sz val="8"/>
            <color indexed="81"/>
            <rFont val="Arial"/>
            <family val="2"/>
          </rPr>
          <t>Enter Source amount</t>
        </r>
        <r>
          <rPr>
            <sz val="8"/>
            <color indexed="81"/>
            <rFont val="Tahoma"/>
            <family val="2"/>
          </rPr>
          <t xml:space="preserve">
</t>
        </r>
      </text>
    </comment>
    <comment ref="I30" authorId="0" shapeId="0">
      <text>
        <r>
          <rPr>
            <i/>
            <sz val="8"/>
            <color indexed="81"/>
            <rFont val="Arial"/>
            <family val="2"/>
          </rPr>
          <t xml:space="preserve">Total Permanent Sources must equal Total Construction Sources.
</t>
        </r>
      </text>
    </comment>
    <comment ref="A35" authorId="0" shapeId="0">
      <text>
        <r>
          <rPr>
            <i/>
            <sz val="8"/>
            <color indexed="81"/>
            <rFont val="Arial"/>
            <family val="2"/>
          </rPr>
          <t>Enter Sources in order of loan position.</t>
        </r>
        <r>
          <rPr>
            <sz val="8"/>
            <color indexed="81"/>
            <rFont val="Tahoma"/>
            <family val="2"/>
          </rPr>
          <t xml:space="preserve">
</t>
        </r>
      </text>
    </comment>
    <comment ref="C35" authorId="0" shapeId="0">
      <text>
        <r>
          <rPr>
            <i/>
            <sz val="8"/>
            <color indexed="81"/>
            <rFont val="Arial"/>
            <family val="2"/>
          </rPr>
          <t>Enter loan position as 1, 2, 3, 4 …..</t>
        </r>
        <r>
          <rPr>
            <sz val="8"/>
            <color indexed="81"/>
            <rFont val="Arial"/>
            <family val="2"/>
          </rPr>
          <t xml:space="preserve">
</t>
        </r>
      </text>
    </comment>
    <comment ref="D35" authorId="0" shapeId="0">
      <text>
        <r>
          <rPr>
            <i/>
            <sz val="8"/>
            <color indexed="81"/>
            <rFont val="Arial"/>
            <family val="2"/>
          </rPr>
          <t>Enter Source amount</t>
        </r>
        <r>
          <rPr>
            <sz val="8"/>
            <color indexed="81"/>
            <rFont val="Tahoma"/>
            <family val="2"/>
          </rPr>
          <t xml:space="preserve">
</t>
        </r>
      </text>
    </comment>
    <comment ref="E35" authorId="0" shapeId="0">
      <text>
        <r>
          <rPr>
            <i/>
            <sz val="8"/>
            <color indexed="81"/>
            <rFont val="Arial"/>
            <family val="2"/>
          </rPr>
          <t>Enter term in years</t>
        </r>
        <r>
          <rPr>
            <sz val="8"/>
            <color indexed="81"/>
            <rFont val="Tahoma"/>
            <family val="2"/>
          </rPr>
          <t xml:space="preserve">
</t>
        </r>
      </text>
    </comment>
    <comment ref="F35" authorId="0" shapeId="0">
      <text>
        <r>
          <rPr>
            <i/>
            <sz val="8"/>
            <color indexed="81"/>
            <rFont val="Arial"/>
            <family val="2"/>
          </rPr>
          <t>Enter term notes such as "20 year call", etc..</t>
        </r>
        <r>
          <rPr>
            <sz val="8"/>
            <color indexed="81"/>
            <rFont val="Tahoma"/>
            <family val="2"/>
          </rPr>
          <t xml:space="preserve">
</t>
        </r>
      </text>
    </comment>
    <comment ref="G35" authorId="0" shapeId="0">
      <text>
        <r>
          <rPr>
            <i/>
            <sz val="8"/>
            <color indexed="81"/>
            <rFont val="Arial"/>
            <family val="2"/>
          </rPr>
          <t>Enter annual rate of interest</t>
        </r>
        <r>
          <rPr>
            <sz val="8"/>
            <color indexed="81"/>
            <rFont val="Tahoma"/>
            <family val="2"/>
          </rPr>
          <t xml:space="preserve">
</t>
        </r>
      </text>
    </comment>
    <comment ref="I35" authorId="0" shapeId="0">
      <text>
        <r>
          <rPr>
            <i/>
            <sz val="8"/>
            <color indexed="81"/>
            <rFont val="Arial"/>
            <family val="2"/>
          </rPr>
          <t>Enter financing fee associated with this source</t>
        </r>
        <r>
          <rPr>
            <sz val="8"/>
            <color indexed="81"/>
            <rFont val="Tahoma"/>
            <family val="2"/>
          </rPr>
          <t xml:space="preserve">
</t>
        </r>
      </text>
    </comment>
    <comment ref="H36" authorId="0" shapeId="0">
      <text>
        <r>
          <rPr>
            <i/>
            <sz val="8"/>
            <color indexed="81"/>
            <rFont val="Arial"/>
            <family val="2"/>
          </rPr>
          <t>Linked cell.  Annual pymt is calculated in Psource A tab.</t>
        </r>
        <r>
          <rPr>
            <sz val="8"/>
            <color indexed="81"/>
            <rFont val="Tahoma"/>
            <family val="2"/>
          </rPr>
          <t xml:space="preserve">
</t>
        </r>
      </text>
    </comment>
    <comment ref="H37" authorId="0" shapeId="0">
      <text>
        <r>
          <rPr>
            <i/>
            <sz val="8"/>
            <color indexed="81"/>
            <rFont val="Arial"/>
            <family val="2"/>
          </rPr>
          <t>Linked cell.  Annual pymt is calculated in Psource B tab.</t>
        </r>
        <r>
          <rPr>
            <sz val="8"/>
            <color indexed="81"/>
            <rFont val="Tahoma"/>
            <family val="2"/>
          </rPr>
          <t xml:space="preserve">
</t>
        </r>
      </text>
    </comment>
    <comment ref="H38" authorId="0" shapeId="0">
      <text>
        <r>
          <rPr>
            <i/>
            <sz val="8"/>
            <color indexed="81"/>
            <rFont val="Arial"/>
            <family val="2"/>
          </rPr>
          <t>Linked cell.  Annual pymt is calculated in Psource C tab.</t>
        </r>
        <r>
          <rPr>
            <sz val="8"/>
            <color indexed="81"/>
            <rFont val="Tahoma"/>
            <family val="2"/>
          </rPr>
          <t xml:space="preserve">
</t>
        </r>
      </text>
    </comment>
    <comment ref="H39" authorId="0" shapeId="0">
      <text>
        <r>
          <rPr>
            <i/>
            <sz val="8"/>
            <color indexed="81"/>
            <rFont val="Arial"/>
            <family val="2"/>
          </rPr>
          <t>Annual Payment is for interest only.</t>
        </r>
        <r>
          <rPr>
            <sz val="8"/>
            <color indexed="81"/>
            <rFont val="Tahoma"/>
            <family val="2"/>
          </rPr>
          <t xml:space="preserve">
</t>
        </r>
      </text>
    </comment>
    <comment ref="A43" authorId="0" shapeId="0">
      <text>
        <r>
          <rPr>
            <i/>
            <sz val="8"/>
            <color indexed="81"/>
            <rFont val="Arial"/>
            <family val="2"/>
          </rPr>
          <t>Enter Sources in order of loan position.</t>
        </r>
        <r>
          <rPr>
            <sz val="8"/>
            <color indexed="81"/>
            <rFont val="Tahoma"/>
            <family val="2"/>
          </rPr>
          <t xml:space="preserve">
</t>
        </r>
      </text>
    </comment>
    <comment ref="C43" authorId="0" shapeId="0">
      <text>
        <r>
          <rPr>
            <i/>
            <sz val="8"/>
            <color indexed="81"/>
            <rFont val="Arial"/>
            <family val="2"/>
          </rPr>
          <t>Enter loan position as 1, 2, 3, 4 …..</t>
        </r>
        <r>
          <rPr>
            <sz val="8"/>
            <color indexed="81"/>
            <rFont val="Arial"/>
            <family val="2"/>
          </rPr>
          <t xml:space="preserve">
</t>
        </r>
      </text>
    </comment>
    <comment ref="D43" authorId="0" shapeId="0">
      <text>
        <r>
          <rPr>
            <i/>
            <sz val="8"/>
            <color indexed="81"/>
            <rFont val="Arial"/>
            <family val="2"/>
          </rPr>
          <t>Enter Source amount</t>
        </r>
        <r>
          <rPr>
            <sz val="8"/>
            <color indexed="81"/>
            <rFont val="Tahoma"/>
            <family val="2"/>
          </rPr>
          <t xml:space="preserve">
</t>
        </r>
      </text>
    </comment>
    <comment ref="E43" authorId="0" shapeId="0">
      <text>
        <r>
          <rPr>
            <i/>
            <sz val="8"/>
            <color indexed="81"/>
            <rFont val="Arial"/>
            <family val="2"/>
          </rPr>
          <t>Enter term in years</t>
        </r>
        <r>
          <rPr>
            <sz val="8"/>
            <color indexed="81"/>
            <rFont val="Tahoma"/>
            <family val="2"/>
          </rPr>
          <t xml:space="preserve">
</t>
        </r>
      </text>
    </comment>
    <comment ref="F43" authorId="0" shapeId="0">
      <text>
        <r>
          <rPr>
            <i/>
            <sz val="8"/>
            <color indexed="81"/>
            <rFont val="Arial"/>
            <family val="2"/>
          </rPr>
          <t>"DSHA Deferred" must be entered here if the source is a DSHA Source with a deferred payment.  If not entered cells in the Cashflow tab will not calculate correctly.</t>
        </r>
        <r>
          <rPr>
            <sz val="8"/>
            <color indexed="81"/>
            <rFont val="Tahoma"/>
            <family val="2"/>
          </rPr>
          <t xml:space="preserve">
</t>
        </r>
      </text>
    </comment>
    <comment ref="G43" authorId="0" shapeId="0">
      <text>
        <r>
          <rPr>
            <i/>
            <sz val="8"/>
            <color indexed="81"/>
            <rFont val="Arial"/>
            <family val="2"/>
          </rPr>
          <t>Enter annual rate of interest</t>
        </r>
        <r>
          <rPr>
            <sz val="8"/>
            <color indexed="81"/>
            <rFont val="Tahoma"/>
            <family val="2"/>
          </rPr>
          <t xml:space="preserve">
</t>
        </r>
      </text>
    </comment>
    <comment ref="I43" authorId="0" shapeId="0">
      <text>
        <r>
          <rPr>
            <i/>
            <sz val="8"/>
            <color indexed="81"/>
            <rFont val="Arial"/>
            <family val="2"/>
          </rPr>
          <t>Enter financing fee associated with this source</t>
        </r>
        <r>
          <rPr>
            <sz val="8"/>
            <color indexed="81"/>
            <rFont val="Tahoma"/>
            <family val="2"/>
          </rPr>
          <t xml:space="preserve">
</t>
        </r>
      </text>
    </comment>
    <comment ref="F44" authorId="0" shapeId="0">
      <text>
        <r>
          <rPr>
            <i/>
            <sz val="8"/>
            <color indexed="81"/>
            <rFont val="Arial"/>
            <family val="2"/>
          </rPr>
          <t>Important:  Refer to Term Notes tool tip above</t>
        </r>
        <r>
          <rPr>
            <sz val="8"/>
            <color indexed="81"/>
            <rFont val="Tahoma"/>
            <family val="2"/>
          </rPr>
          <t xml:space="preserve">
</t>
        </r>
      </text>
    </comment>
    <comment ref="F45" authorId="0" shapeId="0">
      <text>
        <r>
          <rPr>
            <i/>
            <sz val="8"/>
            <color indexed="81"/>
            <rFont val="Arial"/>
            <family val="2"/>
          </rPr>
          <t>Important:  Refer to Term Notes tool tip above</t>
        </r>
        <r>
          <rPr>
            <sz val="8"/>
            <color indexed="81"/>
            <rFont val="Tahoma"/>
            <family val="2"/>
          </rPr>
          <t xml:space="preserve">
</t>
        </r>
      </text>
    </comment>
    <comment ref="F46" authorId="0" shapeId="0">
      <text>
        <r>
          <rPr>
            <i/>
            <sz val="8"/>
            <color indexed="81"/>
            <rFont val="Arial"/>
            <family val="2"/>
          </rPr>
          <t>Important:  Refer to Term Notes tool tip above</t>
        </r>
        <r>
          <rPr>
            <sz val="8"/>
            <color indexed="81"/>
            <rFont val="Tahoma"/>
            <family val="2"/>
          </rPr>
          <t xml:space="preserve">
</t>
        </r>
      </text>
    </comment>
    <comment ref="F47" authorId="0" shapeId="0">
      <text>
        <r>
          <rPr>
            <i/>
            <sz val="8"/>
            <color indexed="81"/>
            <rFont val="Arial"/>
            <family val="2"/>
          </rPr>
          <t>Important:  Refer to Term Notes tool tip above</t>
        </r>
        <r>
          <rPr>
            <sz val="8"/>
            <color indexed="81"/>
            <rFont val="Tahoma"/>
            <family val="2"/>
          </rPr>
          <t xml:space="preserve">
</t>
        </r>
      </text>
    </comment>
    <comment ref="F48" authorId="0" shapeId="0">
      <text>
        <r>
          <rPr>
            <i/>
            <sz val="8"/>
            <color indexed="81"/>
            <rFont val="Arial"/>
            <family val="2"/>
          </rPr>
          <t>Important:  Refer to Term Notes tool tip above</t>
        </r>
        <r>
          <rPr>
            <sz val="8"/>
            <color indexed="81"/>
            <rFont val="Tahoma"/>
            <family val="2"/>
          </rPr>
          <t xml:space="preserve">
</t>
        </r>
      </text>
    </comment>
    <comment ref="F49" authorId="0" shapeId="0">
      <text>
        <r>
          <rPr>
            <i/>
            <sz val="8"/>
            <color indexed="81"/>
            <rFont val="Arial"/>
            <family val="2"/>
          </rPr>
          <t>Important:  Refer to Term Notes tool tip above</t>
        </r>
        <r>
          <rPr>
            <sz val="8"/>
            <color indexed="81"/>
            <rFont val="Tahoma"/>
            <family val="2"/>
          </rPr>
          <t xml:space="preserve">
</t>
        </r>
      </text>
    </comment>
    <comment ref="A53" authorId="0" shapeId="0">
      <text>
        <r>
          <rPr>
            <i/>
            <sz val="8"/>
            <color indexed="81"/>
            <rFont val="Arial"/>
            <family val="2"/>
          </rPr>
          <t>Examples:  Historic Tax Credits, Energy Credits</t>
        </r>
        <r>
          <rPr>
            <sz val="8"/>
            <color indexed="81"/>
            <rFont val="Tahoma"/>
            <family val="2"/>
          </rPr>
          <t xml:space="preserve">
</t>
        </r>
      </text>
    </comment>
    <comment ref="D53" authorId="0" shapeId="0">
      <text>
        <r>
          <rPr>
            <i/>
            <sz val="8"/>
            <color indexed="81"/>
            <rFont val="Arial"/>
            <family val="2"/>
          </rPr>
          <t>Enter Source amount</t>
        </r>
        <r>
          <rPr>
            <sz val="8"/>
            <color indexed="81"/>
            <rFont val="Tahoma"/>
            <family val="2"/>
          </rPr>
          <t xml:space="preserve">
</t>
        </r>
      </text>
    </comment>
    <comment ref="I56" authorId="0" shapeId="0">
      <text>
        <r>
          <rPr>
            <i/>
            <sz val="8"/>
            <color indexed="81"/>
            <rFont val="Arial"/>
            <family val="2"/>
          </rPr>
          <t>Total Permanent Sources must equal Total Construction Sources.</t>
        </r>
        <r>
          <rPr>
            <sz val="8"/>
            <color indexed="81"/>
            <rFont val="Tahoma"/>
            <family val="2"/>
          </rPr>
          <t xml:space="preserve">
</t>
        </r>
      </text>
    </comment>
    <comment ref="I58" authorId="0" shapeId="0">
      <text>
        <r>
          <rPr>
            <i/>
            <sz val="8"/>
            <color indexed="81"/>
            <rFont val="Arial"/>
            <family val="2"/>
          </rPr>
          <t>Total Permanent Sources must equal Total Construction Sources.</t>
        </r>
        <r>
          <rPr>
            <sz val="8"/>
            <color indexed="81"/>
            <rFont val="Tahoma"/>
            <family val="2"/>
          </rPr>
          <t xml:space="preserve">
</t>
        </r>
      </text>
    </comment>
  </commentList>
</comments>
</file>

<file path=xl/comments4.xml><?xml version="1.0" encoding="utf-8"?>
<comments xmlns="http://schemas.openxmlformats.org/spreadsheetml/2006/main">
  <authors>
    <author>Penny</author>
  </authors>
  <commentList>
    <comment ref="F3" authorId="0" shapeId="0">
      <text>
        <r>
          <rPr>
            <i/>
            <sz val="8"/>
            <color indexed="81"/>
            <rFont val="Arial"/>
            <family val="2"/>
          </rPr>
          <t>Total New Construction and Rehabilitation Costs</t>
        </r>
      </text>
    </comment>
    <comment ref="A4" authorId="0" shapeId="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r>
          <rPr>
            <sz val="8"/>
            <color indexed="81"/>
            <rFont val="Tahoma"/>
            <family val="2"/>
          </rPr>
          <t xml:space="preserve">
</t>
        </r>
      </text>
    </comment>
    <comment ref="A5" authorId="0" shapeId="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be included in this line item.</t>
        </r>
        <r>
          <rPr>
            <sz val="8"/>
            <color indexed="81"/>
            <rFont val="Tahoma"/>
            <family val="2"/>
          </rPr>
          <t xml:space="preserve">
</t>
        </r>
      </text>
    </comment>
    <comment ref="A6" authorId="0" shapeId="0">
      <text>
        <r>
          <rPr>
            <i/>
            <sz val="8"/>
            <color indexed="81"/>
            <rFont val="Arial"/>
            <family val="2"/>
          </rPr>
          <t>Costs include gazebos, mailboxes, walking paths, bike racks, and bus stop improvements.</t>
        </r>
      </text>
    </comment>
    <comment ref="A7" authorId="0" shapeId="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A8" authorId="0" shapeId="0">
      <text>
        <r>
          <rPr>
            <i/>
            <sz val="8"/>
            <color indexed="81"/>
            <rFont val="Arial"/>
            <family val="2"/>
          </rPr>
          <t>Costs include construction of roadway/parking areas, stripping, re-surfacing, seal-coating, parking bumpers and required signage.</t>
        </r>
        <r>
          <rPr>
            <sz val="8"/>
            <color indexed="81"/>
            <rFont val="Tahoma"/>
            <family val="2"/>
          </rPr>
          <t xml:space="preserve">
</t>
        </r>
      </text>
    </comment>
    <comment ref="A9" authorId="0" shapeId="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F14" authorId="0" shapeId="0">
      <text>
        <r>
          <rPr>
            <i/>
            <sz val="8"/>
            <color indexed="81"/>
            <rFont val="Arial"/>
            <family val="2"/>
          </rPr>
          <t>Total New Construction and Rehabilitation Costs</t>
        </r>
      </text>
    </comment>
    <comment ref="G14" authorId="0" shapeId="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 ref="A15" authorId="0" shapeId="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6" authorId="0" shapeId="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7" authorId="0" shapeId="0">
      <text>
        <r>
          <rPr>
            <i/>
            <sz val="8"/>
            <color indexed="81"/>
            <rFont val="Arial"/>
            <family val="2"/>
          </rPr>
          <t>Costs associated with any concrete foundation work, flat, slab, sidewalk, or curb work, and miscellaneous gypcrete work.</t>
        </r>
      </text>
    </comment>
    <comment ref="A18" authorId="0" shapeId="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19" authorId="0" shapeId="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0" authorId="0" shapeId="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1" authorId="0" shapeId="0">
      <text>
        <r>
          <rPr>
            <i/>
            <sz val="8"/>
            <color indexed="81"/>
            <rFont val="Arial"/>
            <family val="2"/>
          </rPr>
          <t>Costs associated with installing kitchens and bathroom cabinetry, installation of doors and windows, trim, window sills, baseboards, and casework.</t>
        </r>
        <r>
          <rPr>
            <sz val="8"/>
            <color indexed="81"/>
            <rFont val="Tahoma"/>
            <family val="2"/>
          </rPr>
          <t xml:space="preserve">
</t>
        </r>
      </text>
    </comment>
    <comment ref="A22" authorId="0" shapeId="0">
      <text>
        <r>
          <rPr>
            <i/>
            <sz val="8"/>
            <color indexed="81"/>
            <rFont val="Arial"/>
            <family val="2"/>
          </rPr>
          <t>Costs associated with kitchen cabinets including all base and wall cabinets, countertops, side and wall splash guards, and bathroom vanity.</t>
        </r>
        <r>
          <rPr>
            <sz val="8"/>
            <color indexed="81"/>
            <rFont val="Tahoma"/>
            <family val="2"/>
          </rPr>
          <t xml:space="preserve">
</t>
        </r>
      </text>
    </comment>
    <comment ref="A23" authorId="0" shapeId="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4" authorId="0" shapeId="0">
      <text>
        <r>
          <rPr>
            <i/>
            <sz val="8"/>
            <color indexed="81"/>
            <rFont val="Arial"/>
            <family val="2"/>
          </rPr>
          <t>Costs associated with all insulations located at slabs/footers, walls, floors, attic areas, including batt, blown-in, spray-on, fire stopping, and rigid types.</t>
        </r>
        <r>
          <rPr>
            <sz val="8"/>
            <color indexed="81"/>
            <rFont val="Tahoma"/>
            <family val="2"/>
          </rPr>
          <t xml:space="preserve">
</t>
        </r>
      </text>
    </comment>
    <comment ref="A25" authorId="0" shapeId="0">
      <text>
        <r>
          <rPr>
            <i/>
            <sz val="8"/>
            <color indexed="81"/>
            <rFont val="Arial"/>
            <family val="2"/>
          </rPr>
          <t>Costs associated with all roofs, including but not limited to, shingles, vents, metal flashing, underlayment, ice shields and rubber roofs.</t>
        </r>
        <r>
          <rPr>
            <sz val="8"/>
            <color indexed="81"/>
            <rFont val="Tahoma"/>
            <family val="2"/>
          </rPr>
          <t xml:space="preserve">
</t>
        </r>
      </text>
    </comment>
    <comment ref="A26" authorId="0" shapeId="0">
      <text>
        <r>
          <rPr>
            <i/>
            <sz val="8"/>
            <color indexed="81"/>
            <rFont val="Arial"/>
            <family val="2"/>
          </rPr>
          <t xml:space="preserve">Costs associated with miscellaneous metals and drip edge, fascia, headers, columns and interior and exterior metal railings.  Steel stairs, beams and other structural metals are included. </t>
        </r>
        <r>
          <rPr>
            <sz val="8"/>
            <color indexed="81"/>
            <rFont val="Tahoma"/>
            <family val="2"/>
          </rPr>
          <t xml:space="preserve">
</t>
        </r>
      </text>
    </comment>
    <comment ref="A27" authorId="0" shapeId="0">
      <text>
        <r>
          <rPr>
            <i/>
            <sz val="8"/>
            <color indexed="81"/>
            <rFont val="Arial"/>
            <family val="2"/>
          </rPr>
          <t>Costs associated with interior and exterior doors, metal or wood frames, hardware for doors and lock systems, hinges and doorstops.</t>
        </r>
        <r>
          <rPr>
            <sz val="8"/>
            <color indexed="81"/>
            <rFont val="Tahoma"/>
            <family val="2"/>
          </rPr>
          <t xml:space="preserve">
</t>
        </r>
      </text>
    </comment>
    <comment ref="A28" authorId="0" shapeId="0">
      <text>
        <r>
          <rPr>
            <i/>
            <sz val="8"/>
            <color indexed="81"/>
            <rFont val="Arial"/>
            <family val="2"/>
          </rPr>
          <t>Costs associated with all windows and patio doors, including screens.</t>
        </r>
      </text>
    </comment>
    <comment ref="A29" authorId="0" shapeId="0">
      <text>
        <r>
          <rPr>
            <i/>
            <sz val="8"/>
            <color indexed="81"/>
            <rFont val="Arial"/>
            <family val="2"/>
          </rPr>
          <t>Costs associated with gypsum board, spackling, tape and finishing work.</t>
        </r>
        <r>
          <rPr>
            <sz val="8"/>
            <color indexed="81"/>
            <rFont val="Tahoma"/>
            <family val="2"/>
          </rPr>
          <t xml:space="preserve">
</t>
        </r>
      </text>
    </comment>
    <comment ref="A30" authorId="0" shapeId="0">
      <text>
        <r>
          <rPr>
            <i/>
            <sz val="8"/>
            <color indexed="81"/>
            <rFont val="Arial"/>
            <family val="2"/>
          </rPr>
          <t>Costs associated with the purchase and installation of vinyl, VCP plank, engineered flooring, underlayment, sheet goods, ceramic tiles, stained concrete, or VCT flooring for the property.</t>
        </r>
        <r>
          <rPr>
            <sz val="8"/>
            <color indexed="81"/>
            <rFont val="Tahoma"/>
            <family val="2"/>
          </rPr>
          <t xml:space="preserve">
</t>
        </r>
      </text>
    </comment>
    <comment ref="A31" authorId="0" shapeId="0">
      <text>
        <r>
          <rPr>
            <i/>
            <sz val="8"/>
            <color indexed="81"/>
            <rFont val="Arial"/>
            <family val="2"/>
          </rPr>
          <t>Costs associated with all carpet, sheet goods, padding, and carpet tiles for community building.</t>
        </r>
        <r>
          <rPr>
            <sz val="8"/>
            <color indexed="81"/>
            <rFont val="Tahoma"/>
            <family val="2"/>
          </rPr>
          <t xml:space="preserve">
</t>
        </r>
      </text>
    </comment>
    <comment ref="A32" authorId="0" shapeId="0">
      <text>
        <r>
          <rPr>
            <i/>
            <sz val="8"/>
            <color indexed="81"/>
            <rFont val="Arial"/>
            <family val="2"/>
          </rPr>
          <t>Costs associated with all interior and exterior painting as defined in the specifications and manufacturer’s recommendations.</t>
        </r>
      </text>
    </comment>
    <comment ref="A33" authorId="0" shapeId="0">
      <text>
        <r>
          <rPr>
            <i/>
            <sz val="8"/>
            <color indexed="81"/>
            <rFont val="Arial"/>
            <family val="2"/>
          </rPr>
          <t>Costs associated with any playground equipment, turf material, playground border, perimeter playground fencing and ADA access route and miscellaneous benches.</t>
        </r>
      </text>
    </comment>
    <comment ref="A34" authorId="0" shapeId="0">
      <text>
        <r>
          <rPr>
            <i/>
            <sz val="8"/>
            <color indexed="81"/>
            <rFont val="Arial"/>
            <family val="2"/>
          </rPr>
          <t>Costs include fire extinguishers, handicap accessibility requirements, unit and building identification numbers, shelving/closet linen/vinyl coated components.</t>
        </r>
        <r>
          <rPr>
            <sz val="8"/>
            <color indexed="81"/>
            <rFont val="Tahoma"/>
            <family val="2"/>
          </rPr>
          <t xml:space="preserve">
</t>
        </r>
      </text>
    </comment>
    <comment ref="A35" authorId="0" shapeId="0">
      <text>
        <r>
          <rPr>
            <i/>
            <sz val="8"/>
            <color indexed="81"/>
            <rFont val="Arial"/>
            <family val="2"/>
          </rPr>
          <t>Costs associated with shower rods, grab bars, towel bars, toilet paper holders, mirrors, medicine cabinets, for the units and community building.</t>
        </r>
        <r>
          <rPr>
            <sz val="8"/>
            <color indexed="81"/>
            <rFont val="Tahoma"/>
            <family val="2"/>
          </rPr>
          <t xml:space="preserve">
</t>
        </r>
      </text>
    </comment>
    <comment ref="A36" authorId="0" shapeId="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7" authorId="0" shapeId="0">
      <text>
        <r>
          <rPr>
            <i/>
            <sz val="8"/>
            <color indexed="81"/>
            <rFont val="Arial"/>
            <family val="2"/>
          </rPr>
          <t>Costs associated with mini-blinds, shades and other window treatments.</t>
        </r>
        <r>
          <rPr>
            <sz val="8"/>
            <color indexed="81"/>
            <rFont val="Tahoma"/>
            <family val="2"/>
          </rPr>
          <t xml:space="preserve">
</t>
        </r>
      </text>
    </comment>
    <comment ref="A39" authorId="0" shapeId="0">
      <text>
        <r>
          <rPr>
            <i/>
            <sz val="8"/>
            <color indexed="81"/>
            <rFont val="Arial"/>
            <family val="2"/>
          </rPr>
          <t>Costs associated with all rough and finished plumbing, included but limited to, hot and cold water supplies, sanitary connections, venting, purchase and setting of fixtures (toilets, tubs, sinks, showers, dishwashers, garbage disposals, water heaters, hose bibs, laundry rooms).</t>
        </r>
        <r>
          <rPr>
            <sz val="8"/>
            <color indexed="81"/>
            <rFont val="Tahoma"/>
            <family val="2"/>
          </rPr>
          <t xml:space="preserve">
</t>
        </r>
      </text>
    </comment>
    <comment ref="A40" authorId="0" shapeId="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1" authorId="0" shapeId="0">
      <text>
        <r>
          <rPr>
            <i/>
            <sz val="8"/>
            <color indexed="81"/>
            <rFont val="Arial"/>
            <family val="2"/>
          </rPr>
          <t>Costs associated with installation and products for heating and air conditioning for the units and common areas (must be code compliant systems).</t>
        </r>
        <r>
          <rPr>
            <sz val="8"/>
            <color indexed="81"/>
            <rFont val="Tahoma"/>
            <family val="2"/>
          </rPr>
          <t xml:space="preserve">
</t>
        </r>
      </text>
    </comment>
    <comment ref="A42" authorId="0" shapeId="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3" authorId="0" shapeId="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4" authorId="0" shapeId="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farm, fencing, all associated electrical connections.  Energy generated shall benefit the property, community building, parking lot and common areas directly.</t>
        </r>
        <r>
          <rPr>
            <sz val="8"/>
            <color indexed="81"/>
            <rFont val="Tahoma"/>
            <family val="2"/>
          </rPr>
          <t xml:space="preserve">
</t>
        </r>
      </text>
    </comment>
    <comment ref="A45" authorId="0" shapeId="0">
      <text>
        <r>
          <rPr>
            <i/>
            <sz val="8"/>
            <color indexed="81"/>
            <rFont val="Arial"/>
            <family val="2"/>
          </rPr>
          <t>Costs associated with all soil or other treatments for new construction and rehabilitation and/or continuation of existing bait and pest control systems.</t>
        </r>
        <r>
          <rPr>
            <sz val="8"/>
            <color indexed="81"/>
            <rFont val="Tahoma"/>
            <family val="2"/>
          </rPr>
          <t xml:space="preserve">
</t>
        </r>
      </text>
    </comment>
    <comment ref="F50" authorId="0" shapeId="0">
      <text>
        <r>
          <rPr>
            <i/>
            <sz val="8"/>
            <color indexed="81"/>
            <rFont val="Arial"/>
            <family val="2"/>
          </rPr>
          <t>Total New Construction and Rehabilitation Costs</t>
        </r>
      </text>
    </comment>
    <comment ref="G50" authorId="0" shapeId="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5.xml><?xml version="1.0" encoding="utf-8"?>
<comments xmlns="http://schemas.openxmlformats.org/spreadsheetml/2006/main">
  <authors>
    <author>Penny</author>
    <author>RuthAnn Jones</author>
  </authors>
  <commentList>
    <comment ref="K5" authorId="0" shapeId="0">
      <text>
        <r>
          <rPr>
            <i/>
            <sz val="8"/>
            <color indexed="81"/>
            <rFont val="Arial"/>
            <family val="2"/>
          </rPr>
          <t>Linked Cell. Interest is calculated in Sources tab.</t>
        </r>
        <r>
          <rPr>
            <sz val="8"/>
            <color indexed="81"/>
            <rFont val="Tahoma"/>
            <family val="2"/>
          </rPr>
          <t xml:space="preserve">
</t>
        </r>
      </text>
    </comment>
    <comment ref="K11" authorId="0" shapeId="0">
      <text>
        <r>
          <rPr>
            <i/>
            <sz val="8"/>
            <color indexed="81"/>
            <rFont val="Arial"/>
            <family val="2"/>
          </rPr>
          <t>Linked Cell. Fees are  calculated in Sources tab.</t>
        </r>
        <r>
          <rPr>
            <sz val="8"/>
            <color indexed="81"/>
            <rFont val="Tahoma"/>
            <family val="2"/>
          </rPr>
          <t xml:space="preserve">
</t>
        </r>
      </text>
    </comment>
    <comment ref="K12" authorId="0" shapeId="0">
      <text>
        <r>
          <rPr>
            <i/>
            <sz val="8"/>
            <color indexed="81"/>
            <rFont val="Arial"/>
            <family val="2"/>
          </rPr>
          <t>Linked Cell. Fees are calculated in Sources tab.</t>
        </r>
        <r>
          <rPr>
            <sz val="8"/>
            <color indexed="81"/>
            <rFont val="Tahoma"/>
            <family val="2"/>
          </rPr>
          <t xml:space="preserve">
</t>
        </r>
      </text>
    </comment>
    <comment ref="E17" authorId="0" shapeId="0">
      <text>
        <r>
          <rPr>
            <i/>
            <sz val="8"/>
            <color indexed="81"/>
            <rFont val="Arial"/>
            <family val="2"/>
          </rPr>
          <t>This is a linked cell. Cost of buildings is calculated in the Cost Summary tab.</t>
        </r>
        <r>
          <rPr>
            <sz val="8"/>
            <color indexed="81"/>
            <rFont val="Tahoma"/>
            <family val="2"/>
          </rPr>
          <t xml:space="preserve">
</t>
        </r>
      </text>
    </comment>
    <comment ref="E18" authorId="0" shapeId="0">
      <text>
        <r>
          <rPr>
            <i/>
            <sz val="8"/>
            <color indexed="81"/>
            <rFont val="Arial"/>
            <family val="2"/>
          </rPr>
          <t>This is a linked cell.  Cost of site work is calculated in the Cost Summary tab.</t>
        </r>
        <r>
          <rPr>
            <sz val="8"/>
            <color indexed="81"/>
            <rFont val="Tahoma"/>
            <family val="2"/>
          </rPr>
          <t xml:space="preserve">
</t>
        </r>
      </text>
    </comment>
    <comment ref="K18" authorId="0" shapeId="0">
      <text>
        <r>
          <rPr>
            <i/>
            <sz val="8"/>
            <color indexed="81"/>
            <rFont val="Arial"/>
            <family val="2"/>
          </rPr>
          <t>A maximum of 5% for new construction and 10% for rehabilitation.</t>
        </r>
        <r>
          <rPr>
            <sz val="8"/>
            <color indexed="81"/>
            <rFont val="Tahoma"/>
            <family val="2"/>
          </rPr>
          <t xml:space="preserve">
</t>
        </r>
      </text>
    </comment>
    <comment ref="D20" authorId="0" shapeId="0">
      <text>
        <r>
          <rPr>
            <i/>
            <sz val="8"/>
            <color indexed="81"/>
            <rFont val="Arial"/>
            <family val="2"/>
          </rPr>
          <t>Enter
Maximum 7% for rehabilitation and new construction.</t>
        </r>
      </text>
    </comment>
    <comment ref="F20" authorId="0" shapeId="0">
      <text>
        <r>
          <rPr>
            <i/>
            <sz val="8"/>
            <color indexed="81"/>
            <rFont val="Arial"/>
            <family val="2"/>
          </rPr>
          <t>Calculation is based on buildings and sitework.</t>
        </r>
        <r>
          <rPr>
            <sz val="8"/>
            <color indexed="81"/>
            <rFont val="Tahoma"/>
            <family val="2"/>
          </rPr>
          <t xml:space="preserve">
</t>
        </r>
      </text>
    </comment>
    <comment ref="D21" authorId="0" shapeId="0">
      <text>
        <r>
          <rPr>
            <i/>
            <sz val="8"/>
            <color indexed="81"/>
            <rFont val="Arial"/>
            <family val="2"/>
          </rPr>
          <t>Enter
Maximum 7% for rehabilitation and new construction.</t>
        </r>
      </text>
    </comment>
    <comment ref="F21" authorId="0" shapeId="0">
      <text>
        <r>
          <rPr>
            <i/>
            <sz val="8"/>
            <color indexed="81"/>
            <rFont val="Arial"/>
            <family val="2"/>
          </rPr>
          <t>Calculation is based on buildings, sitework and general requirements.</t>
        </r>
        <r>
          <rPr>
            <sz val="8"/>
            <color indexed="81"/>
            <rFont val="Tahoma"/>
            <family val="2"/>
          </rPr>
          <t xml:space="preserve">
</t>
        </r>
      </text>
    </comment>
    <comment ref="H40" authorId="0" shapeId="0">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t>
        </r>
        <r>
          <rPr>
            <sz val="8"/>
            <color indexed="81"/>
            <rFont val="Tahoma"/>
            <family val="2"/>
          </rPr>
          <t xml:space="preserve">
</t>
        </r>
      </text>
    </comment>
    <comment ref="H41" authorId="0" shapeId="0">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t>
        </r>
        <r>
          <rPr>
            <sz val="8"/>
            <color indexed="81"/>
            <rFont val="Tahoma"/>
            <family val="2"/>
          </rPr>
          <t xml:space="preserve">
</t>
        </r>
      </text>
    </comment>
    <comment ref="H42" authorId="0" shapeId="0">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E49" authorId="0" shapeId="0">
      <text>
        <r>
          <rPr>
            <i/>
            <sz val="8"/>
            <color indexed="81"/>
            <rFont val="Arial"/>
            <family val="2"/>
          </rPr>
          <t>=(F14+F25+F46+M25+M37+M43)-(M28+M34+M35+M42)-'COST SUMMARY'!F9</t>
        </r>
        <r>
          <rPr>
            <sz val="8"/>
            <color indexed="81"/>
            <rFont val="Tahoma"/>
            <family val="2"/>
          </rPr>
          <t xml:space="preserve">
</t>
        </r>
      </text>
    </comment>
    <comment ref="D50" authorId="0" shapeId="0">
      <text>
        <r>
          <rPr>
            <i/>
            <sz val="8"/>
            <color indexed="81"/>
            <rFont val="Arial"/>
            <family val="2"/>
          </rPr>
          <t>Enter percentage.  Developer's Fee percentage must be 10% or less.</t>
        </r>
        <r>
          <rPr>
            <sz val="8"/>
            <color indexed="81"/>
            <rFont val="Tahoma"/>
            <family val="2"/>
          </rPr>
          <t xml:space="preserve">
</t>
        </r>
      </text>
    </comment>
    <comment ref="E60" authorId="1" shapeId="0">
      <text>
        <r>
          <rPr>
            <i/>
            <sz val="8"/>
            <color indexed="81"/>
            <rFont val="Tahoma"/>
            <family val="2"/>
          </rPr>
          <t>Unsubsidized projects require 6 months of operating expenses, inclusive of debt service.
Subsidized projects require 4 months of operating expenses, inclusive of debt service.</t>
        </r>
      </text>
    </comment>
    <comment ref="E61" authorId="1" shapeId="0">
      <text>
        <r>
          <rPr>
            <i/>
            <sz val="8"/>
            <color indexed="81"/>
            <rFont val="Tahoma"/>
            <family val="2"/>
          </rPr>
          <t>All projects must establish a replacement reserve by permanent closing of $1,500 per unit.</t>
        </r>
      </text>
    </comment>
  </commentList>
</comments>
</file>

<file path=xl/comments6.xml><?xml version="1.0" encoding="utf-8"?>
<comments xmlns="http://schemas.openxmlformats.org/spreadsheetml/2006/main">
  <authors>
    <author>Penny</author>
  </authors>
  <commentList>
    <comment ref="I5" authorId="0" shapeId="0">
      <text>
        <r>
          <rPr>
            <sz val="8"/>
            <color indexed="81"/>
            <rFont val="Calibri"/>
            <family val="2"/>
            <scheme val="minor"/>
          </rPr>
          <t xml:space="preserve">Cell is highlighted "red" when the Gross Rent (Rent + Utilities) is greater than the Maximum Allowable Rent.
</t>
        </r>
      </text>
    </comment>
    <comment ref="A26" authorId="0" shapeId="0">
      <text>
        <r>
          <rPr>
            <i/>
            <sz val="8"/>
            <color indexed="81"/>
            <rFont val="Arial"/>
            <family val="2"/>
          </rPr>
          <t>Use "Alt-Enter" to advance to next line when adding text lines.</t>
        </r>
        <r>
          <rPr>
            <sz val="8"/>
            <color indexed="81"/>
            <rFont val="Tahoma"/>
            <family val="2"/>
          </rPr>
          <t xml:space="preserve">
</t>
        </r>
      </text>
    </comment>
    <comment ref="N26" authorId="0" shapeId="0">
      <text>
        <r>
          <rPr>
            <i/>
            <sz val="8"/>
            <color indexed="81"/>
            <rFont val="Arial"/>
            <family val="2"/>
          </rPr>
          <t>Enter vacancy range 5% to 7%</t>
        </r>
        <r>
          <rPr>
            <sz val="8"/>
            <color indexed="81"/>
            <rFont val="Tahoma"/>
            <family val="2"/>
          </rPr>
          <t xml:space="preserve">
</t>
        </r>
      </text>
    </comment>
    <comment ref="C37" authorId="0" shapeId="0">
      <text>
        <r>
          <rPr>
            <i/>
            <sz val="8"/>
            <color indexed="81"/>
            <rFont val="Arial"/>
            <family val="2"/>
          </rPr>
          <t>Enter vacancy allowance</t>
        </r>
        <r>
          <rPr>
            <sz val="8"/>
            <color indexed="81"/>
            <rFont val="Tahoma"/>
            <family val="2"/>
          </rPr>
          <t xml:space="preserve">
</t>
        </r>
      </text>
    </comment>
    <comment ref="H37" authorId="0" shapeId="0">
      <text>
        <r>
          <rPr>
            <i/>
            <sz val="8"/>
            <color indexed="81"/>
            <rFont val="Arial"/>
            <family val="2"/>
          </rPr>
          <t>Enter vacancy allowance</t>
        </r>
        <r>
          <rPr>
            <sz val="8"/>
            <color indexed="81"/>
            <rFont val="Tahoma"/>
            <family val="2"/>
          </rPr>
          <t xml:space="preserve">
</t>
        </r>
      </text>
    </comment>
  </commentList>
</comments>
</file>

<file path=xl/comments7.xml><?xml version="1.0" encoding="utf-8"?>
<comments xmlns="http://schemas.openxmlformats.org/spreadsheetml/2006/main">
  <authors>
    <author>Penny</author>
  </authors>
  <commentList>
    <comment ref="E20" authorId="0" shapeId="0">
      <text>
        <r>
          <rPr>
            <i/>
            <sz val="8"/>
            <color indexed="81"/>
            <rFont val="Arial"/>
            <family val="2"/>
          </rPr>
          <t>Regional/District Manager salaries may not be included as part of operational expenses.</t>
        </r>
        <r>
          <rPr>
            <sz val="8"/>
            <color indexed="81"/>
            <rFont val="Tahoma"/>
            <family val="2"/>
          </rPr>
          <t xml:space="preserve">
</t>
        </r>
      </text>
    </comment>
    <comment ref="K20" authorId="0" shapeId="0">
      <text>
        <r>
          <rPr>
            <i/>
            <sz val="8"/>
            <color indexed="81"/>
            <rFont val="Arial"/>
            <family val="2"/>
          </rPr>
          <t xml:space="preserve">Use the calculator below to determine the Reserve for Replacement.
</t>
        </r>
        <r>
          <rPr>
            <sz val="8"/>
            <color indexed="81"/>
            <rFont val="Tahoma"/>
            <family val="2"/>
          </rPr>
          <t xml:space="preserve">
</t>
        </r>
      </text>
    </comment>
    <comment ref="K25" authorId="0" shapeId="0">
      <text>
        <r>
          <rPr>
            <i/>
            <sz val="8"/>
            <color indexed="81"/>
            <rFont val="Arial"/>
            <family val="2"/>
          </rPr>
          <t>Insurance includes premiums for the following:  
Property
General Liability
Umbrella/Excess Liability
Auto Liability
Worker's Compensation
Flood Insurance (If applicable)
Boiler and Machinery (If applicable)</t>
        </r>
        <r>
          <rPr>
            <sz val="8"/>
            <color indexed="81"/>
            <rFont val="Tahoma"/>
            <family val="2"/>
          </rPr>
          <t xml:space="preserve">
</t>
        </r>
      </text>
    </comment>
    <comment ref="A34" authorId="0" shapeId="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D36" authorId="0" shapeId="0">
      <text>
        <r>
          <rPr>
            <i/>
            <sz val="8"/>
            <color indexed="81"/>
            <rFont val="Arial"/>
            <family val="2"/>
          </rPr>
          <t>Linked cell.  Total annual operating income is calculated in the Oper Inc tab.</t>
        </r>
        <r>
          <rPr>
            <sz val="8"/>
            <color indexed="81"/>
            <rFont val="Tahoma"/>
            <family val="2"/>
          </rPr>
          <t xml:space="preserve">
</t>
        </r>
      </text>
    </comment>
    <comment ref="D37" authorId="0" shapeId="0">
      <text>
        <r>
          <rPr>
            <i/>
            <sz val="8"/>
            <color indexed="81"/>
            <rFont val="Arial"/>
            <family val="2"/>
          </rPr>
          <t>If the management fee is calculated on a percentage of the annual operating income, enter the percentage.  If not this field must be set at zero.</t>
        </r>
        <r>
          <rPr>
            <sz val="8"/>
            <color indexed="81"/>
            <rFont val="Tahoma"/>
            <family val="2"/>
          </rPr>
          <t xml:space="preserve">
</t>
        </r>
      </text>
    </comment>
    <comment ref="D39" authorId="0" shapeId="0">
      <text>
        <r>
          <rPr>
            <i/>
            <sz val="8"/>
            <color indexed="81"/>
            <rFont val="Arial"/>
            <family val="2"/>
          </rPr>
          <t>Linked cell.  Total number of units is located in the Gen Info tab.</t>
        </r>
        <r>
          <rPr>
            <sz val="8"/>
            <color indexed="81"/>
            <rFont val="Tahoma"/>
            <family val="2"/>
          </rPr>
          <t xml:space="preserve">
</t>
        </r>
      </text>
    </comment>
    <comment ref="D40" authorId="0" shapeId="0">
      <text>
        <r>
          <rPr>
            <i/>
            <sz val="8"/>
            <color indexed="81"/>
            <rFont val="Arial"/>
            <family val="2"/>
          </rPr>
          <t>If using the PUPM calculation, enter the per month fee.  If not this field must be set at zero.</t>
        </r>
        <r>
          <rPr>
            <sz val="8"/>
            <color indexed="81"/>
            <rFont val="Tahoma"/>
            <family val="2"/>
          </rPr>
          <t xml:space="preserve">
</t>
        </r>
      </text>
    </comment>
    <comment ref="D41" authorId="0" shapeId="0">
      <text>
        <r>
          <rPr>
            <i/>
            <sz val="8"/>
            <color indexed="81"/>
            <rFont val="Arial"/>
            <family val="2"/>
          </rPr>
          <t>If the management fee is a fixed fee, enter amount here.  If not this field must be set at zero.</t>
        </r>
        <r>
          <rPr>
            <sz val="8"/>
            <color indexed="81"/>
            <rFont val="Tahoma"/>
            <family val="2"/>
          </rPr>
          <t xml:space="preserve">
</t>
        </r>
      </text>
    </comment>
  </commentList>
</comments>
</file>

<file path=xl/comments8.xml><?xml version="1.0" encoding="utf-8"?>
<comments xmlns="http://schemas.openxmlformats.org/spreadsheetml/2006/main">
  <authors>
    <author>Penny</author>
  </authors>
  <commentList>
    <comment ref="C3" authorId="0" shapeId="0">
      <text>
        <r>
          <rPr>
            <b/>
            <sz val="8"/>
            <color indexed="81"/>
            <rFont val="Arial"/>
            <family val="2"/>
          </rPr>
          <t>Linked cell.  First year is located in Gen Info tab.</t>
        </r>
        <r>
          <rPr>
            <sz val="8"/>
            <color indexed="81"/>
            <rFont val="Tahoma"/>
            <family val="2"/>
          </rPr>
          <t xml:space="preserve">
</t>
        </r>
      </text>
    </comment>
    <comment ref="C5" authorId="0" shapeId="0">
      <text>
        <r>
          <rPr>
            <i/>
            <sz val="8"/>
            <color indexed="81"/>
            <rFont val="Arial"/>
            <family val="2"/>
          </rPr>
          <t>Linked cells.  Year one data is from the Oper Inc and the Oper Exp tabs.</t>
        </r>
        <r>
          <rPr>
            <sz val="8"/>
            <color indexed="81"/>
            <rFont val="Tahoma"/>
            <family val="2"/>
          </rPr>
          <t xml:space="preserve">
</t>
        </r>
      </text>
    </comment>
    <comment ref="A33" authorId="0" shapeId="0">
      <text>
        <r>
          <rPr>
            <i/>
            <sz val="8"/>
            <color indexed="81"/>
            <rFont val="Arial"/>
            <family val="2"/>
          </rPr>
          <t>Use to make a manual adjustment. (i.e., property has a tax abatement for years 1 through 5.)</t>
        </r>
        <r>
          <rPr>
            <sz val="8"/>
            <color indexed="81"/>
            <rFont val="Tahoma"/>
            <family val="2"/>
          </rPr>
          <t xml:space="preserve">
</t>
        </r>
      </text>
    </comment>
    <comment ref="G39" authorId="0" shapeId="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J40" authorId="0" shapeId="0">
      <text>
        <r>
          <rPr>
            <i/>
            <sz val="8"/>
            <color indexed="81"/>
            <rFont val="Arial"/>
            <family val="2"/>
          </rPr>
          <t>Reserve for Replacement</t>
        </r>
        <r>
          <rPr>
            <sz val="8"/>
            <color indexed="81"/>
            <rFont val="Tahoma"/>
            <family val="2"/>
          </rPr>
          <t xml:space="preserve">
</t>
        </r>
      </text>
    </comment>
    <comment ref="K40" authorId="0" shapeId="0">
      <text>
        <r>
          <rPr>
            <i/>
            <sz val="8"/>
            <color indexed="81"/>
            <rFont val="Arial"/>
            <family val="2"/>
          </rPr>
          <t>This escalator is used by DSHA's underwriters.</t>
        </r>
        <r>
          <rPr>
            <sz val="8"/>
            <color indexed="81"/>
            <rFont val="Tahoma"/>
            <family val="2"/>
          </rPr>
          <t xml:space="preserve">
</t>
        </r>
      </text>
    </comment>
    <comment ref="L40" authorId="0" shapeId="0">
      <text>
        <r>
          <rPr>
            <i/>
            <sz val="8"/>
            <color indexed="81"/>
            <rFont val="Arial"/>
            <family val="2"/>
          </rPr>
          <t>This escalator is used by DSHA's underwriters.</t>
        </r>
        <r>
          <rPr>
            <sz val="8"/>
            <color indexed="81"/>
            <rFont val="Tahoma"/>
            <family val="2"/>
          </rPr>
          <t xml:space="preserve">
</t>
        </r>
      </text>
    </comment>
    <comment ref="G41" authorId="0" shapeId="0">
      <text>
        <r>
          <rPr>
            <i/>
            <sz val="8"/>
            <color indexed="81"/>
            <rFont val="Arial"/>
            <family val="2"/>
          </rPr>
          <t>LINKED CELL: When the Management Fee calculation is based on % of operating income, the escalator is set to escalate at the same rate as income.</t>
        </r>
        <r>
          <rPr>
            <sz val="8"/>
            <color indexed="81"/>
            <rFont val="Tahoma"/>
            <family val="2"/>
          </rPr>
          <t xml:space="preserve">
</t>
        </r>
      </text>
    </comment>
    <comment ref="A58" authorId="0" shapeId="0">
      <text>
        <r>
          <rPr>
            <i/>
            <sz val="8"/>
            <color indexed="81"/>
            <rFont val="Arial"/>
            <family val="2"/>
          </rPr>
          <t>Use to make a manual adjustment. (i.e., property has a tax abatement for years 1 through 5.)</t>
        </r>
        <r>
          <rPr>
            <sz val="8"/>
            <color indexed="81"/>
            <rFont val="Tahoma"/>
            <family val="2"/>
          </rPr>
          <t xml:space="preserve">
</t>
        </r>
      </text>
    </comment>
    <comment ref="A74" authorId="0" shapeId="0">
      <text>
        <r>
          <rPr>
            <i/>
            <sz val="8"/>
            <color indexed="81"/>
            <rFont val="Arial"/>
            <family val="2"/>
          </rPr>
          <t>Use to make a manual adjustment. (i.e., property has a tax abatement for years 1 through 5.)</t>
        </r>
        <r>
          <rPr>
            <sz val="8"/>
            <color indexed="81"/>
            <rFont val="Tahoma"/>
            <family val="2"/>
          </rPr>
          <t xml:space="preserve">
</t>
        </r>
      </text>
    </comment>
  </commentList>
</comments>
</file>

<file path=xl/comments9.xml><?xml version="1.0" encoding="utf-8"?>
<comments xmlns="http://schemas.openxmlformats.org/spreadsheetml/2006/main">
  <authors>
    <author>Penny</author>
  </authors>
  <commentList>
    <comment ref="A11" authorId="0" shapeId="0">
      <text>
        <r>
          <rPr>
            <i/>
            <sz val="8"/>
            <color indexed="81"/>
            <rFont val="Arial"/>
            <family val="2"/>
          </rPr>
          <t>Linked cell.  Debt service information is located in the Sources tab.</t>
        </r>
        <r>
          <rPr>
            <sz val="8"/>
            <color indexed="81"/>
            <rFont val="Tahoma"/>
            <family val="2"/>
          </rPr>
          <t xml:space="preserve">
</t>
        </r>
      </text>
    </comment>
    <comment ref="C19" authorId="0" shapeId="0">
      <text>
        <r>
          <rPr>
            <i/>
            <sz val="8"/>
            <color indexed="81"/>
            <rFont val="Arial"/>
            <family val="2"/>
          </rPr>
          <t xml:space="preserve">Adjust to 0% if property has subsidy and enter the information under "Distribution/Pymt to Deferred Debt - LIHTC </t>
        </r>
        <r>
          <rPr>
            <b/>
            <i/>
            <sz val="8"/>
            <color indexed="81"/>
            <rFont val="Arial"/>
            <family val="2"/>
          </rPr>
          <t>with</t>
        </r>
        <r>
          <rPr>
            <i/>
            <sz val="8"/>
            <color indexed="81"/>
            <rFont val="Arial"/>
            <family val="2"/>
          </rPr>
          <t xml:space="preserve"> Subsidy section below.</t>
        </r>
        <r>
          <rPr>
            <sz val="8"/>
            <color indexed="81"/>
            <rFont val="Tahoma"/>
            <family val="2"/>
          </rPr>
          <t xml:space="preserve">
</t>
        </r>
      </text>
    </comment>
    <comment ref="C20" authorId="0" shapeId="0">
      <text>
        <r>
          <rPr>
            <i/>
            <sz val="8"/>
            <color indexed="81"/>
            <rFont val="Arial"/>
            <family val="2"/>
          </rPr>
          <t>Enter "Yes" if the distribution is cumulative.  Enter"No" if the distribution is not cumulative.</t>
        </r>
        <r>
          <rPr>
            <sz val="8"/>
            <color indexed="81"/>
            <rFont val="Tahoma"/>
            <family val="2"/>
          </rPr>
          <t xml:space="preserve">
</t>
        </r>
      </text>
    </comment>
    <comment ref="C30" authorId="0" shapeId="0">
      <text>
        <r>
          <rPr>
            <i/>
            <sz val="8"/>
            <color indexed="81"/>
            <rFont val="Arial"/>
            <family val="2"/>
          </rPr>
          <t>Enter "Yes" if the distribution is cumulative.  Enter"No" if the distribution is not cumulative.</t>
        </r>
        <r>
          <rPr>
            <sz val="8"/>
            <color indexed="81"/>
            <rFont val="Tahoma"/>
            <family val="2"/>
          </rPr>
          <t xml:space="preserve">
</t>
        </r>
      </text>
    </comment>
  </commentList>
</comments>
</file>

<file path=xl/sharedStrings.xml><?xml version="1.0" encoding="utf-8"?>
<sst xmlns="http://schemas.openxmlformats.org/spreadsheetml/2006/main" count="1114" uniqueCount="593">
  <si>
    <t>Property Taxes &amp; Transfer Taxes</t>
  </si>
  <si>
    <t>@ Cost per Acre</t>
  </si>
  <si>
    <t>Acquisition Cost Per Unit (Without Land)</t>
  </si>
  <si>
    <t>Fair Mkt</t>
  </si>
  <si>
    <t>Low Income</t>
  </si>
  <si>
    <t>40% Med</t>
  </si>
  <si>
    <t>50% Med</t>
  </si>
  <si>
    <t>Mgr/Maint
Units</t>
  </si>
  <si>
    <t>Amount</t>
  </si>
  <si>
    <t>Year</t>
  </si>
  <si>
    <t>State</t>
  </si>
  <si>
    <t>County</t>
  </si>
  <si>
    <t>Month</t>
  </si>
  <si>
    <t>Term (Yrs)</t>
  </si>
  <si>
    <t>Construction</t>
  </si>
  <si>
    <t>Phone</t>
  </si>
  <si>
    <t>UNIT AND OCCUPANCY INFORMATION</t>
  </si>
  <si>
    <t>60% Med</t>
  </si>
  <si>
    <t>Mod Inc 80% Med</t>
  </si>
  <si>
    <t>Development Cost per sq. ft.</t>
  </si>
  <si>
    <t>TOTAL DEVELOPMENT COST (TDC)</t>
  </si>
  <si>
    <t>Design</t>
  </si>
  <si>
    <t>Supervision</t>
  </si>
  <si>
    <t>Sub-Consultants</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</si>
  <si>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</si>
  <si>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</si>
  <si>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</si>
  <si>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</si>
  <si>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</si>
  <si>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</si>
  <si>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</si>
  <si>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</si>
  <si>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</si>
  <si>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</si>
  <si>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</si>
  <si>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</si>
  <si>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</si>
  <si>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</si>
  <si>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</si>
  <si>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</si>
  <si>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</si>
  <si>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</si>
  <si>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</si>
  <si>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</si>
  <si>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</si>
  <si>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</si>
  <si>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</si>
  <si>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</si>
  <si>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</si>
  <si>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</si>
  <si>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</si>
  <si>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</si>
  <si>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</si>
  <si>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</si>
  <si>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</si>
  <si>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</si>
  <si>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</si>
  <si>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</si>
  <si>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</si>
  <si>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</si>
  <si>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</si>
  <si>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</si>
  <si>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</si>
  <si>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</si>
  <si>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</si>
  <si>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</si>
  <si>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</si>
  <si>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</si>
  <si>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</si>
  <si>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</si>
  <si>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</si>
  <si>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</si>
  <si>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</si>
  <si>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</si>
  <si>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</si>
  <si>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</si>
  <si>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</si>
  <si>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</si>
  <si>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</si>
  <si>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</si>
  <si>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</si>
  <si>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</si>
  <si>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</si>
  <si>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</si>
  <si>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</si>
  <si>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</si>
  <si>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</si>
  <si>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</si>
  <si>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</si>
  <si>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</si>
  <si>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</si>
  <si>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</si>
  <si>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</si>
  <si>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</si>
  <si>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</si>
  <si>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</si>
  <si>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</si>
  <si>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</si>
  <si>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</si>
  <si>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</si>
  <si>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</si>
  <si>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</si>
  <si>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</si>
  <si>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</si>
  <si>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</si>
  <si>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</si>
  <si>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</si>
  <si>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</si>
  <si>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</si>
  <si>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</si>
  <si>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</si>
  <si>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</si>
  <si>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</si>
  <si>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</si>
  <si>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</si>
  <si>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</si>
  <si>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</si>
  <si>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4.  Marketing</t>
  </si>
  <si>
    <t xml:space="preserve"> 1.  Total Architect Fees </t>
  </si>
  <si>
    <t xml:space="preserve"> 2.  Total Legal Fees</t>
  </si>
  <si>
    <t xml:space="preserve"> 2.  Total Taxes </t>
  </si>
  <si>
    <t xml:space="preserve"> 4.  Financing Fees - Construction</t>
  </si>
  <si>
    <t xml:space="preserve"> 5.  Financing Fees - Permanent</t>
  </si>
  <si>
    <t xml:space="preserve"> 1.  Permanent </t>
  </si>
  <si>
    <t xml:space="preserve"> 2.  Temporary</t>
  </si>
  <si>
    <t xml:space="preserve"> 1.  Land Price</t>
  </si>
  <si>
    <t xml:space="preserve"> 4.  Bond Prepayment/Other Penalties</t>
  </si>
  <si>
    <t xml:space="preserve"> 5 . Other Approved Carrying/Acquisition Costs </t>
  </si>
  <si>
    <t>DEVELOPER'S FEE</t>
  </si>
  <si>
    <t>USES OF FUNDS</t>
  </si>
  <si>
    <t>TOTAL DEVELOPMENT COSTS</t>
  </si>
  <si>
    <t>FEES</t>
  </si>
  <si>
    <t>Rent Charged
PUPM</t>
  </si>
  <si>
    <t>Monthly Rent Income</t>
  </si>
  <si>
    <t>Annual Subsidy Income</t>
  </si>
  <si>
    <t>Monthly Rent/Subsidy Income</t>
  </si>
  <si>
    <t>Annual 
Rent Income</t>
  </si>
  <si>
    <t xml:space="preserve"> Annual Parking Income</t>
  </si>
  <si>
    <t xml:space="preserve"> Annual Laundry Income</t>
  </si>
  <si>
    <t xml:space="preserve"> Annual Vending Income</t>
  </si>
  <si>
    <t xml:space="preserve"> Annual Commercial Income</t>
  </si>
  <si>
    <t xml:space="preserve"> Annual Miscellaneous Income</t>
  </si>
  <si>
    <t xml:space="preserve"> Annual Special Programs Income</t>
  </si>
  <si>
    <t>Total</t>
  </si>
  <si>
    <t xml:space="preserve"> Projected Annual Rental Income</t>
  </si>
  <si>
    <t xml:space="preserve"> Projected Annual Non-Rental Income</t>
  </si>
  <si>
    <t>Total Pre-Development Costs</t>
  </si>
  <si>
    <t>Total Construction Costs</t>
  </si>
  <si>
    <t>Total Financing Costs</t>
  </si>
  <si>
    <t>Total Relocation Cost</t>
  </si>
  <si>
    <t>Total Devoloper's Fee</t>
  </si>
  <si>
    <t>Total Fee Costs</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</si>
  <si>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</si>
  <si>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</si>
  <si>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</si>
  <si>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</si>
  <si>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</si>
  <si>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</si>
  <si>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</si>
  <si>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</si>
  <si>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</si>
  <si>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</si>
  <si>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</si>
  <si>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</si>
  <si>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</si>
  <si>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</si>
  <si>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</si>
  <si>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</si>
  <si>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</si>
  <si>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</si>
  <si>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</si>
  <si>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</si>
  <si>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</si>
  <si>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</si>
  <si>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</si>
  <si>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</si>
  <si>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</si>
  <si>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</si>
  <si>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</si>
  <si>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</si>
  <si>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</si>
  <si>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</si>
  <si>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</si>
  <si>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</si>
  <si>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</si>
  <si>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</si>
  <si>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</si>
  <si>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</si>
  <si>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</si>
  <si>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</si>
  <si>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</si>
  <si>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</si>
  <si>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</si>
  <si>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</si>
  <si>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</si>
  <si>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</si>
  <si>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</si>
  <si>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</si>
  <si>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</si>
  <si>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</si>
  <si>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</si>
  <si>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Address</t>
  </si>
  <si>
    <t xml:space="preserve"> City</t>
  </si>
  <si>
    <t>APPLICANT INFORMATION</t>
  </si>
  <si>
    <t>PROJECT INFORMATION</t>
  </si>
  <si>
    <t xml:space="preserve"> Date of Application</t>
  </si>
  <si>
    <t xml:space="preserve"> Rehabilitation</t>
  </si>
  <si>
    <t>CONSTRUCTION SOURCES</t>
  </si>
  <si>
    <t>PERMANENT SOURCES</t>
  </si>
  <si>
    <t xml:space="preserve">Amount </t>
  </si>
  <si>
    <t>Term</t>
  </si>
  <si>
    <t>N/A</t>
  </si>
  <si>
    <t>Term (Mths)</t>
  </si>
  <si>
    <t>Financing Fees</t>
  </si>
  <si>
    <t>SUMMARY OF CONSTRUCTION SOURCES</t>
  </si>
  <si>
    <t xml:space="preserve"> Financing</t>
  </si>
  <si>
    <t>SUMMARY OF PERMANENT SOURCES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</si>
  <si>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</si>
  <si>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</si>
  <si>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</si>
  <si>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</si>
  <si>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</si>
  <si>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</si>
  <si>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</si>
  <si>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</si>
  <si>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</si>
  <si>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</si>
  <si>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</si>
  <si>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</si>
  <si>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</si>
  <si>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</si>
  <si>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</si>
  <si>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</si>
  <si>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</si>
  <si>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</si>
  <si>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</si>
  <si>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</si>
  <si>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</si>
  <si>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</si>
  <si>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</si>
  <si>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</si>
  <si>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</si>
  <si>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</si>
  <si>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</si>
  <si>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</si>
  <si>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</si>
  <si>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</si>
  <si>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Replacement Reserve (POC)</t>
  </si>
  <si>
    <t xml:space="preserve"> Transitional Subsidy Reserve</t>
  </si>
  <si>
    <t xml:space="preserve"> Cash Working Capital Reserve</t>
  </si>
  <si>
    <t xml:space="preserve"> DSHA Application Fee (POC)</t>
  </si>
  <si>
    <t>Total Utility Expenses</t>
  </si>
  <si>
    <t>Debt Service Financing</t>
  </si>
  <si>
    <t xml:space="preserve"> Commercial</t>
  </si>
  <si>
    <t xml:space="preserve"> Total Annual Non-Rental Income</t>
  </si>
  <si>
    <t>Cash Flow (Available for Distribution)</t>
  </si>
  <si>
    <t>Cost per Unit.</t>
  </si>
  <si>
    <t xml:space="preserve">DSHA Deferred Financing - Due </t>
  </si>
  <si>
    <t>DSHA Deferred Financing - Cumulative Due</t>
  </si>
  <si>
    <t>DSHA Deferred Financing - Paid</t>
  </si>
  <si>
    <t>Distribution Paid Out</t>
  </si>
  <si>
    <t>AMORTIZATION SCHEDULE</t>
  </si>
  <si>
    <t xml:space="preserve"> </t>
  </si>
  <si>
    <t>TOTALS</t>
  </si>
  <si>
    <t>Start of Operations</t>
  </si>
  <si>
    <t>City</t>
  </si>
  <si>
    <t xml:space="preserve"> Zip Code</t>
  </si>
  <si>
    <t>Cell</t>
  </si>
  <si>
    <t xml:space="preserve"> Contact Name</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</si>
  <si>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</si>
  <si>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</si>
  <si>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</si>
  <si>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</si>
  <si>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</si>
  <si>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</si>
  <si>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</si>
  <si>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</si>
  <si>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</si>
  <si>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</si>
  <si>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</si>
  <si>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</si>
  <si>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</si>
  <si>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</si>
  <si>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</si>
  <si>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</si>
  <si>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</si>
  <si>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</si>
  <si>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</si>
  <si>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</si>
  <si>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</si>
  <si>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</si>
  <si>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</si>
  <si>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 xml:space="preserve"> Average Operating Expense per Unit</t>
  </si>
  <si>
    <t>First Year of Operation</t>
  </si>
  <si>
    <t>Operating Expense per Unit</t>
  </si>
  <si>
    <t>NOTES:</t>
  </si>
  <si>
    <t>(Excludes POC)</t>
  </si>
  <si>
    <t>Total  Subsidized Units</t>
  </si>
  <si>
    <t xml:space="preserve">Annual Distribution </t>
  </si>
  <si>
    <t>DISTRIBUTION/PYMT TO DEFERRED DEBT - LIHTC WITH SUBSIDY</t>
  </si>
  <si>
    <t>Deferred Financing Paid to DSHA</t>
  </si>
  <si>
    <t>Deferred Financing Due DSHA</t>
  </si>
  <si>
    <t>Deferred Financing Cumulative Due DSHA</t>
  </si>
  <si>
    <t>DEFERRED FINANCING/ROLLED LOANS/GRANTS/OTHER</t>
  </si>
  <si>
    <t>DEFERRED FINANCING/GRANTS/OTHER</t>
  </si>
  <si>
    <t>Deferred Financing/Grants/Other</t>
  </si>
  <si>
    <t>Deferred Financing/RL/Grants/Other</t>
  </si>
  <si>
    <t>Total Development Costs</t>
  </si>
  <si>
    <t>DSHA Total Development Costs</t>
  </si>
  <si>
    <t>(DSHA TDC + Non-Eligible Uses)</t>
  </si>
  <si>
    <t>Total Non-Eligible Fees/Uses (Excludes Items POC)</t>
  </si>
  <si>
    <t xml:space="preserve">DISTRIBUTION/PYMT TO DEFERRED DEBT </t>
  </si>
  <si>
    <t xml:space="preserve"> Project Name</t>
  </si>
  <si>
    <t xml:space="preserve"> Project  Address</t>
  </si>
  <si>
    <t xml:space="preserve"> Legal Status</t>
  </si>
  <si>
    <t xml:space="preserve">Joint Venture </t>
  </si>
  <si>
    <t xml:space="preserve"> Applicant Name</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</si>
  <si>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</si>
  <si>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</si>
  <si>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</si>
  <si>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</si>
  <si>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</si>
  <si>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</si>
  <si>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</si>
  <si>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</si>
  <si>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</si>
  <si>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</si>
  <si>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</si>
  <si>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</si>
  <si>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</si>
  <si>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</si>
  <si>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 xml:space="preserve"> 1.  Total DSHA Non-Eligible Fees/Uses</t>
  </si>
  <si>
    <t>DSHA Application Fees (POC)</t>
  </si>
  <si>
    <t>Broker Fees</t>
  </si>
  <si>
    <t>Off-Site Improvements</t>
  </si>
  <si>
    <t>Operating Reserve</t>
  </si>
  <si>
    <t>Transitional Subsidy Reserve</t>
  </si>
  <si>
    <t>Cash Working Capital Reserve</t>
  </si>
  <si>
    <t>Permanent</t>
  </si>
  <si>
    <t xml:space="preserve"> 5.  AMPO - USDA Properties Only</t>
  </si>
  <si>
    <t xml:space="preserve"> 6.  Surveys</t>
  </si>
  <si>
    <t xml:space="preserve"> 7.  Soil Borings</t>
  </si>
  <si>
    <t xml:space="preserve"> 8.  Inspections/Site Engineering</t>
  </si>
  <si>
    <t xml:space="preserve"> 9.  Total Other</t>
  </si>
  <si>
    <t xml:space="preserve"> 1.  Construction Interest</t>
  </si>
  <si>
    <t xml:space="preserve"> 3.  Insurance Premiums (Builders Risk, Property, GL,Other)</t>
  </si>
  <si>
    <t xml:space="preserve"> 6.  Performance Bond Premium</t>
  </si>
  <si>
    <t xml:space="preserve"> 7.  Title and Recording</t>
  </si>
  <si>
    <t xml:space="preserve"> 8.  Impact/Jurisdictional/Connection Fees</t>
  </si>
  <si>
    <t xml:space="preserve"> 9.  Permit Fees and City Review Fees</t>
  </si>
  <si>
    <t>10. LOC Fees</t>
  </si>
  <si>
    <t>13. Fixtures, Furniture and Equipment (FFE)</t>
  </si>
  <si>
    <t>14. Noise Assessment Fee</t>
  </si>
  <si>
    <t>15. Total Other Fees</t>
  </si>
  <si>
    <t xml:space="preserve"> Financing Fees and Costs </t>
  </si>
  <si>
    <t>State Improvement Tax</t>
  </si>
  <si>
    <t>11. Construction Contingency</t>
  </si>
  <si>
    <t>12. Cost Certification Fee</t>
  </si>
  <si>
    <t xml:space="preserve"> 3.  Relocation Operating Deficit Reserve</t>
  </si>
  <si>
    <t xml:space="preserve"> 2.  Total Other Non-Eligible Fees/Uses</t>
  </si>
  <si>
    <t xml:space="preserve">ANNUAL RENTAL INCOME </t>
  </si>
  <si>
    <t>Maximum Allowable Rent PUPM</t>
  </si>
  <si>
    <t>Tenant Paid Utilities
PUPM</t>
  </si>
  <si>
    <t>Target Income (%)</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</si>
  <si>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</si>
  <si>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</si>
  <si>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</si>
  <si>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</si>
  <si>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</si>
  <si>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</si>
  <si>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</si>
  <si>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</si>
  <si>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</si>
  <si>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</si>
  <si>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</si>
  <si>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</si>
  <si>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</si>
  <si>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</si>
  <si>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</si>
  <si>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</si>
  <si>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</si>
  <si>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Real Estate</t>
  </si>
  <si>
    <t xml:space="preserve"> Reserve for Replacement</t>
  </si>
  <si>
    <t>Total RFR, Taxes and Insurance</t>
  </si>
  <si>
    <t xml:space="preserve"> If Rehab</t>
  </si>
  <si>
    <t>Required $ per Unit</t>
  </si>
  <si>
    <t xml:space="preserve"> 8.  Other</t>
  </si>
  <si>
    <t>Return to Owner USDA</t>
  </si>
  <si>
    <t>Unit Size Sq. Ft.</t>
  </si>
  <si>
    <t>Gross 
Rent</t>
  </si>
  <si>
    <t xml:space="preserve">  Other</t>
  </si>
  <si>
    <t>PROJECT:</t>
  </si>
  <si>
    <t>DATE</t>
  </si>
  <si>
    <t>NOTES/CLARIFICATIONS/CONVERSATIONS/ADJUSTMENTS TO DATA IN APPLICANT'S APPLICATION</t>
  </si>
  <si>
    <t>Bank A</t>
  </si>
  <si>
    <r>
      <t xml:space="preserve">RFR, TAXES AND INSURANCE </t>
    </r>
    <r>
      <rPr>
        <sz val="8"/>
        <rFont val="Arial"/>
        <family val="2"/>
      </rPr>
      <t>(Refer to Calculation Box Below)</t>
    </r>
  </si>
  <si>
    <t>Total 
Sq. Ft.</t>
  </si>
  <si>
    <t>Total  Land/Acquisition Cost</t>
  </si>
  <si>
    <t>GENERAL INFORMATION</t>
  </si>
  <si>
    <t>DE</t>
  </si>
  <si>
    <t>FINANCING STATEMENT</t>
  </si>
  <si>
    <t>DSHA Development No</t>
  </si>
  <si>
    <t xml:space="preserve"> Applicant/Sponsor</t>
  </si>
  <si>
    <t>RESERVE AND BOND REQUIREMENTS</t>
  </si>
  <si>
    <t xml:space="preserve"> 2.  Market Study</t>
  </si>
  <si>
    <t xml:space="preserve"> 3.  Appraisal</t>
  </si>
  <si>
    <t xml:space="preserve"> 4.  Environmental Audit</t>
  </si>
  <si>
    <t xml:space="preserve"> 5.  Energy Audit</t>
  </si>
  <si>
    <t xml:space="preserve"> 6.  Plans and Specifications</t>
  </si>
  <si>
    <t xml:space="preserve"> 9.  Other</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</si>
  <si>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</si>
  <si>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</si>
  <si>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</si>
  <si>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</si>
  <si>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</si>
  <si>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</si>
  <si>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</si>
  <si>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</si>
  <si>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</si>
  <si>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</si>
  <si>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</si>
  <si>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</si>
  <si>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</si>
  <si>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</si>
  <si>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</si>
  <si>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</si>
  <si>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</si>
  <si>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</si>
  <si>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</si>
  <si>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</si>
  <si>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Total Sitework</t>
  </si>
  <si>
    <t>BUILDINGS</t>
  </si>
  <si>
    <t>Total Buildings</t>
  </si>
  <si>
    <t>Specify Here</t>
  </si>
  <si>
    <t xml:space="preserve"> Demolition</t>
  </si>
  <si>
    <t xml:space="preserve"> Site Improvements</t>
  </si>
  <si>
    <t xml:space="preserve"> Landscaping</t>
  </si>
  <si>
    <t xml:space="preserve"> Roads/Parking</t>
  </si>
  <si>
    <t xml:space="preserve"> Site-Environmental Remediation</t>
  </si>
  <si>
    <t xml:space="preserve"> Misc</t>
  </si>
  <si>
    <t xml:space="preserve"> Building - Environmental Remediation</t>
  </si>
  <si>
    <t xml:space="preserve"> Concrete</t>
  </si>
  <si>
    <t xml:space="preserve"> Masonry</t>
  </si>
  <si>
    <t xml:space="preserve"> Exterior Siding</t>
  </si>
  <si>
    <t xml:space="preserve"> Rough Carpentry</t>
  </si>
  <si>
    <t xml:space="preserve"> Finished Carpentry</t>
  </si>
  <si>
    <t xml:space="preserve"> Kitchen and Bathroom Cabinets</t>
  </si>
  <si>
    <t xml:space="preserve"> Joint Sealant</t>
  </si>
  <si>
    <t xml:space="preserve"> Insulation</t>
  </si>
  <si>
    <t xml:space="preserve"> Roofing</t>
  </si>
  <si>
    <t xml:space="preserve"> Metals/Gutters/Downspouts/Railings</t>
  </si>
  <si>
    <t xml:space="preserve"> Doors and Frames</t>
  </si>
  <si>
    <t xml:space="preserve"> Windows</t>
  </si>
  <si>
    <t xml:space="preserve"> Drywall</t>
  </si>
  <si>
    <t xml:space="preserve"> Flooring/VCT/Vinyl/VCP</t>
  </si>
  <si>
    <t xml:space="preserve"> Carpeting</t>
  </si>
  <si>
    <t xml:space="preserve"> Painting</t>
  </si>
  <si>
    <t xml:space="preserve"> Playground/Equipment</t>
  </si>
  <si>
    <t xml:space="preserve"> Specialties</t>
  </si>
  <si>
    <t xml:space="preserve"> Toilet Accessories</t>
  </si>
  <si>
    <t xml:space="preserve"> Appliances</t>
  </si>
  <si>
    <t xml:space="preserve"> Blinds/Shades</t>
  </si>
  <si>
    <t xml:space="preserve"> Sprinklers</t>
  </si>
  <si>
    <t xml:space="preserve"> Fire Alarms/Security Systems</t>
  </si>
  <si>
    <t xml:space="preserve"> Energy Solar</t>
  </si>
  <si>
    <t xml:space="preserve"> Termite Protection/Pest Control</t>
  </si>
  <si>
    <t>Federal ID#</t>
  </si>
  <si>
    <t>Psource A</t>
  </si>
  <si>
    <t>Psource B</t>
  </si>
  <si>
    <t>Psource C</t>
  </si>
  <si>
    <r>
      <t xml:space="preserve">Psource D - </t>
    </r>
    <r>
      <rPr>
        <b/>
        <i/>
        <sz val="8"/>
        <rFont val="Arial"/>
        <family val="2"/>
      </rPr>
      <t>Interest Only</t>
    </r>
  </si>
  <si>
    <t>Estimated Interest</t>
  </si>
  <si>
    <t>DSHA Annual Deferred Int</t>
  </si>
  <si>
    <r>
      <rPr>
        <b/>
        <u/>
        <sz val="8"/>
        <rFont val="Arial"/>
        <family val="2"/>
      </rPr>
      <t>GUIDE</t>
    </r>
    <r>
      <rPr>
        <sz val="8"/>
        <rFont val="Arial"/>
        <family val="2"/>
      </rPr>
      <t xml:space="preserve">
</t>
    </r>
    <r>
      <rPr>
        <sz val="8"/>
        <color rgb="FFFF0000"/>
        <rFont val="Arial"/>
        <family val="2"/>
      </rPr>
      <t>Red Flag</t>
    </r>
    <r>
      <rPr>
        <sz val="8"/>
        <rFont val="Arial"/>
        <family val="2"/>
      </rPr>
      <t xml:space="preserve"> in upper right-hand corner of cell means </t>
    </r>
    <r>
      <rPr>
        <sz val="8"/>
        <color rgb="FFFF0000"/>
        <rFont val="Arial"/>
        <family val="2"/>
      </rPr>
      <t>there is important information or instructions for user to read</t>
    </r>
    <r>
      <rPr>
        <sz val="8"/>
        <rFont val="Arial"/>
        <family val="2"/>
      </rPr>
      <t xml:space="preserve">.  Select cell or glide mouse over cell to view hidden information or instructions.
</t>
    </r>
    <r>
      <rPr>
        <b/>
        <sz val="8"/>
        <rFont val="Arial"/>
        <family val="2"/>
      </rPr>
      <t>Black</t>
    </r>
    <r>
      <rPr>
        <sz val="8"/>
        <rFont val="Arial"/>
        <family val="2"/>
      </rPr>
      <t xml:space="preserve"> - Data needs to be entered manually.
</t>
    </r>
    <r>
      <rPr>
        <sz val="8"/>
        <color rgb="FF0033CC"/>
        <rFont val="Arial"/>
        <family val="2"/>
      </rPr>
      <t>Blue</t>
    </r>
    <r>
      <rPr>
        <sz val="8"/>
        <rFont val="Arial"/>
        <family val="2"/>
      </rPr>
      <t xml:space="preserve"> - Calculated cell. Uses data from cells within the same worksheet.
</t>
    </r>
    <r>
      <rPr>
        <sz val="8"/>
        <color rgb="FF990099"/>
        <rFont val="Arial"/>
        <family val="2"/>
      </rPr>
      <t>Purple</t>
    </r>
    <r>
      <rPr>
        <sz val="8"/>
        <rFont val="Arial"/>
        <family val="2"/>
      </rPr>
      <t xml:space="preserve"> - Calculated cell.  Uses data from cells in another worksheet within this workbook.
</t>
    </r>
    <r>
      <rPr>
        <sz val="8"/>
        <color rgb="FFFF6600"/>
        <rFont val="Arial"/>
        <family val="2"/>
      </rPr>
      <t>Orange</t>
    </r>
    <r>
      <rPr>
        <sz val="8"/>
        <rFont val="Arial"/>
        <family val="2"/>
      </rPr>
      <t xml:space="preserve"> - Cell is linked to a cell within the same worksheet.
</t>
    </r>
    <r>
      <rPr>
        <sz val="8"/>
        <color rgb="FF008000"/>
        <rFont val="Arial"/>
        <family val="2"/>
      </rPr>
      <t>Green</t>
    </r>
    <r>
      <rPr>
        <sz val="8"/>
        <rFont val="Arial"/>
        <family val="2"/>
      </rPr>
      <t xml:space="preserve"> - Cell is linked to a cell from another worksheet within the same workbook.
</t>
    </r>
    <r>
      <rPr>
        <b/>
        <u/>
        <sz val="8"/>
        <rFont val="Arial"/>
        <family val="2"/>
      </rPr>
      <t xml:space="preserve">
</t>
    </r>
  </si>
  <si>
    <t>APPLICANT CONTACT INFORMATION</t>
  </si>
  <si>
    <t xml:space="preserve"> Total Non-Eligible Costs </t>
  </si>
  <si>
    <t>SOURCES OF FUNDS</t>
  </si>
  <si>
    <t>REHABILITATION</t>
  </si>
  <si>
    <t>NEW CONSTRUCTION</t>
  </si>
  <si>
    <t>BUILDING/UNIT COSTS</t>
  </si>
  <si>
    <t>TOTAL COSTS</t>
  </si>
  <si>
    <t>SUMMARY OF COSTS</t>
  </si>
  <si>
    <t xml:space="preserve"> Total Buildings</t>
  </si>
  <si>
    <t xml:space="preserve"> Cost Per Unit</t>
  </si>
  <si>
    <t xml:space="preserve"> 6.  Other</t>
  </si>
  <si>
    <t>SOURCES OF FUNDS - PERMANENT</t>
  </si>
  <si>
    <t>SOURCES OF FUNDS - CONSTRUCTION</t>
  </si>
  <si>
    <t>NON-FINANCED DEVELOPMENT COSTS</t>
  </si>
  <si>
    <t xml:space="preserve"> Total RFR, Taxes and Insurance</t>
  </si>
  <si>
    <t>APPLICANT NOTES</t>
  </si>
  <si>
    <t>NOTES/CLARIFICATIONS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</si>
  <si>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</si>
  <si>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</si>
  <si>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</si>
  <si>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</si>
  <si>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</si>
  <si>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</si>
  <si>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7.  Other</t>
  </si>
  <si>
    <t xml:space="preserve"> 8.  Total Construction Cost per Sq. Ft.</t>
  </si>
  <si>
    <t xml:space="preserve"> 3.  Total Buildings and Site Work</t>
  </si>
  <si>
    <r>
      <t xml:space="preserve"> TDC (Includes </t>
    </r>
    <r>
      <rPr>
        <b/>
        <sz val="8"/>
        <rFont val="Arial"/>
        <family val="2"/>
      </rPr>
      <t>ALL</t>
    </r>
    <r>
      <rPr>
        <sz val="8"/>
        <rFont val="Arial"/>
        <family val="2"/>
      </rPr>
      <t xml:space="preserve"> Costs)</t>
    </r>
  </si>
  <si>
    <t xml:space="preserve"> Land/Acquistion Costs</t>
  </si>
  <si>
    <t>CONSTRUCTION FINANCING</t>
  </si>
  <si>
    <t>NON-FINANCED COSTS/FEES</t>
  </si>
  <si>
    <t xml:space="preserve"> 3.  Total DSHA and Other Non-Eligible Fees/Uses</t>
  </si>
  <si>
    <t xml:space="preserve"> Adjustment Line </t>
  </si>
  <si>
    <t>DEVELOPMENT TEAM</t>
  </si>
  <si>
    <t xml:space="preserve"> Name</t>
  </si>
  <si>
    <t xml:space="preserve"> Address 1</t>
  </si>
  <si>
    <t xml:space="preserve"> Address 2</t>
  </si>
  <si>
    <t xml:space="preserve"> State</t>
  </si>
  <si>
    <t xml:space="preserve"> Zipcode</t>
  </si>
  <si>
    <t xml:space="preserve"> Phone</t>
  </si>
  <si>
    <t xml:space="preserve"> Cell</t>
  </si>
  <si>
    <t xml:space="preserve"> DUNS#</t>
  </si>
  <si>
    <t>DEVELOPER</t>
  </si>
  <si>
    <t>ARCHITECT</t>
  </si>
  <si>
    <t>REAL ESTATE COUNSEL</t>
  </si>
  <si>
    <t>TAX COUNSEL</t>
  </si>
  <si>
    <t>MANAGEMENT AGENT</t>
  </si>
  <si>
    <t>ENGINEER</t>
  </si>
  <si>
    <t>SURVEYOR</t>
  </si>
  <si>
    <t>CONSULTANT</t>
  </si>
  <si>
    <t>OTHER</t>
  </si>
  <si>
    <t>Specify other here</t>
  </si>
  <si>
    <r>
      <t>GENERAL CONTRACTOR</t>
    </r>
    <r>
      <rPr>
        <b/>
        <i/>
        <sz val="9"/>
        <rFont val="Arial"/>
        <family val="2"/>
      </rPr>
      <t xml:space="preserve"> </t>
    </r>
    <r>
      <rPr>
        <i/>
        <sz val="9"/>
        <rFont val="Arial"/>
        <family val="2"/>
      </rPr>
      <t>(If chosen at application)</t>
    </r>
  </si>
  <si>
    <t xml:space="preserve"> Elevators</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</si>
  <si>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</si>
  <si>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</si>
  <si>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</si>
  <si>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</si>
  <si>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</si>
  <si>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</si>
  <si>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</si>
  <si>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</si>
  <si>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</si>
  <si>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</si>
  <si>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</si>
  <si>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Required Fidelity Bond</t>
  </si>
  <si>
    <t xml:space="preserve"> DSHA TDC (Excludes Non-Eligible Fees/Uses)</t>
  </si>
  <si>
    <t xml:space="preserve"> 1.  Capital Needs Assessment</t>
  </si>
  <si>
    <t>State Subsidy
PUPM</t>
  </si>
  <si>
    <t xml:space="preserve"> Taxes and Insurance</t>
  </si>
  <si>
    <t>UTILITY INFORMATION</t>
  </si>
  <si>
    <t>System Type</t>
  </si>
  <si>
    <t>Available
Yes or No</t>
  </si>
  <si>
    <t>Distance from Site</t>
  </si>
  <si>
    <t>Size of Line</t>
  </si>
  <si>
    <t xml:space="preserve"> Sewer System</t>
  </si>
  <si>
    <t>Plant Name</t>
  </si>
  <si>
    <t>Sanitary %</t>
  </si>
  <si>
    <t>Storm %</t>
  </si>
  <si>
    <t xml:space="preserve"> Water Main</t>
  </si>
  <si>
    <t xml:space="preserve"> Gas Main</t>
  </si>
  <si>
    <t>Please note source and whether the tenant (T) or the owner (O) pay for service.  If service is not applicable, please enter "N/A" under source column.</t>
  </si>
  <si>
    <t>Service Available</t>
  </si>
  <si>
    <t>Source</t>
  </si>
  <si>
    <t>Paid By</t>
  </si>
  <si>
    <t xml:space="preserve"> Heat</t>
  </si>
  <si>
    <t xml:space="preserve"> Lights (in unit)</t>
  </si>
  <si>
    <t xml:space="preserve"> Hot Water</t>
  </si>
  <si>
    <t xml:space="preserve"> Cable</t>
  </si>
  <si>
    <t xml:space="preserve"> Cooking</t>
  </si>
  <si>
    <t xml:space="preserve"> Air Conditioning</t>
  </si>
  <si>
    <t xml:space="preserve"> Specify Other Here</t>
  </si>
  <si>
    <t>Specify Funding Source Here</t>
  </si>
  <si>
    <t>Specify Use Here</t>
  </si>
  <si>
    <t>Specify Fee Here</t>
  </si>
  <si>
    <t>Cash Available for Deferred DSHA Financing</t>
  </si>
  <si>
    <t>Market 
Rate (80%)</t>
  </si>
  <si>
    <r>
      <t xml:space="preserve">ANNUAL NON-RENTAL INCOME                                                  </t>
    </r>
    <r>
      <rPr>
        <b/>
        <sz val="9"/>
        <color rgb="FFFF0000"/>
        <rFont val="Arial"/>
        <family val="2"/>
      </rPr>
      <t xml:space="preserve"> </t>
    </r>
    <r>
      <rPr>
        <b/>
        <i/>
        <sz val="8"/>
        <color rgb="FFC00000"/>
        <rFont val="Arial"/>
        <family val="2"/>
      </rPr>
      <t>Note:  Most projects have laundry income.</t>
    </r>
  </si>
  <si>
    <t xml:space="preserve"> Total Site work</t>
  </si>
  <si>
    <t xml:space="preserve"> Total Site work and Buildings</t>
  </si>
  <si>
    <t>SITE WORK</t>
  </si>
  <si>
    <t xml:space="preserve"> Site work Utilities</t>
  </si>
  <si>
    <t xml:space="preserve"> Site work </t>
  </si>
  <si>
    <t xml:space="preserve"> 4.  Total POC Items (Paid Outside Closing)</t>
  </si>
  <si>
    <t xml:space="preserve"> 3.  Accounting/Audit During Construction</t>
  </si>
  <si>
    <t xml:space="preserve"> Total Uses (TDC)</t>
  </si>
  <si>
    <t>NOTE:  Total Sources must equal total Uses (DSHA TDC)</t>
  </si>
  <si>
    <t xml:space="preserve"> 1.  Assumed/Rolled DSHA Debt listed in Sources Tab</t>
  </si>
  <si>
    <t xml:space="preserve"> 2.  Basis for Calculating Developer's Fee</t>
  </si>
  <si>
    <t xml:space="preserve"> 3.  Developer's Fee %</t>
  </si>
  <si>
    <t>SOURCES</t>
  </si>
  <si>
    <t>Sources must equal Uses (DSHA TDC)</t>
  </si>
  <si>
    <t>(Specify Here)</t>
  </si>
  <si>
    <t xml:space="preserve"> If New Construction</t>
  </si>
  <si>
    <t>Reserve for Replacement Calculator</t>
  </si>
  <si>
    <t>Replacement Reserve</t>
  </si>
  <si>
    <t xml:space="preserve"> Storm System</t>
  </si>
  <si>
    <t>NHTF PART II - CASH FLOW PROFORMA</t>
  </si>
  <si>
    <t>NHTF</t>
  </si>
  <si>
    <t>Owner Required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</si>
</sst>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s>
  <fonts count="90" x14ac:knownFonts="1">
    <font>
      <sz val="10"/>
      <name val="Verdana"/>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i/>
      <sz val="8"/>
      <color theme="5" tint="-0.249977111117893"/>
      <name val="Arial"/>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i/>
      <sz val="8"/>
      <name val="Verdana"/>
      <family val="2"/>
    </font>
    <font>
      <b/>
      <u/>
      <sz val="10"/>
      <name val="Arial"/>
      <family val="2"/>
    </font>
    <font>
      <b/>
      <u/>
      <sz val="14"/>
      <name val="Cambria"/>
      <family val="1"/>
      <scheme val="major"/>
    </font>
    <font>
      <sz val="14"/>
      <name val="Cambria"/>
      <family val="1"/>
      <scheme val="major"/>
    </font>
    <font>
      <sz val="8"/>
      <color indexed="81"/>
      <name val="Arial"/>
      <family val="2"/>
    </font>
    <font>
      <b/>
      <sz val="14"/>
      <name val="Cambria"/>
      <family val="1"/>
      <scheme val="major"/>
    </font>
    <font>
      <sz val="10"/>
      <name val="Arial"/>
      <family val="2"/>
    </font>
    <font>
      <sz val="12"/>
      <name val="Cambria"/>
      <family val="1"/>
      <scheme val="major"/>
    </font>
    <font>
      <sz val="7.5"/>
      <name val="Arial"/>
      <family val="2"/>
    </font>
    <font>
      <sz val="10"/>
      <name val="Courier"/>
      <family val="3"/>
    </font>
    <font>
      <b/>
      <i/>
      <sz val="10"/>
      <name val="Verdana"/>
      <family val="2"/>
    </font>
    <font>
      <b/>
      <u/>
      <sz val="9"/>
      <name val="Arial"/>
      <family val="2"/>
    </font>
    <font>
      <i/>
      <sz val="8"/>
      <color rgb="FF0033CC"/>
      <name val="Arial"/>
      <family val="2"/>
    </font>
    <font>
      <b/>
      <i/>
      <sz val="8"/>
      <color rgb="FF0033CC"/>
      <name val="Arial"/>
      <family val="2"/>
    </font>
    <font>
      <i/>
      <sz val="8"/>
      <color rgb="FF008000"/>
      <name val="Arial"/>
      <family val="2"/>
    </font>
    <font>
      <i/>
      <sz val="8"/>
      <color rgb="FF990099"/>
      <name val="Arial"/>
      <family val="2"/>
    </font>
    <font>
      <sz val="8"/>
      <color rgb="FF0033CC"/>
      <name val="Arial"/>
      <family val="2"/>
    </font>
    <font>
      <sz val="8"/>
      <color rgb="FF990099"/>
      <name val="Arial"/>
      <family val="2"/>
    </font>
    <font>
      <sz val="8"/>
      <color rgb="FF008000"/>
      <name val="Arial"/>
      <family val="2"/>
    </font>
    <font>
      <b/>
      <u/>
      <sz val="8"/>
      <name val="Arial"/>
      <family val="2"/>
    </font>
    <font>
      <b/>
      <sz val="9"/>
      <color rgb="FF008000"/>
      <name val="Arial"/>
      <family val="2"/>
    </font>
    <font>
      <b/>
      <i/>
      <sz val="8"/>
      <color indexed="81"/>
      <name val="Arial"/>
      <family val="2"/>
    </font>
    <font>
      <i/>
      <sz val="8"/>
      <color rgb="FFFF6600"/>
      <name val="Arial"/>
      <family val="2"/>
    </font>
    <font>
      <b/>
      <sz val="9"/>
      <color rgb="FFFF6600"/>
      <name val="Arial"/>
      <family val="2"/>
    </font>
    <font>
      <sz val="8"/>
      <color rgb="FFFF6600"/>
      <name val="Arial"/>
      <family val="2"/>
    </font>
    <font>
      <b/>
      <i/>
      <sz val="9"/>
      <color rgb="FF008000"/>
      <name val="Arial"/>
      <family val="2"/>
    </font>
    <font>
      <b/>
      <i/>
      <sz val="9"/>
      <color rgb="FF0033CC"/>
      <name val="Arial"/>
      <family val="2"/>
    </font>
    <font>
      <i/>
      <sz val="9"/>
      <color rgb="FF0033CC"/>
      <name val="Arial"/>
      <family val="2"/>
    </font>
    <font>
      <b/>
      <i/>
      <sz val="8"/>
      <color rgb="FF990099"/>
      <name val="Arial"/>
      <family val="2"/>
    </font>
    <font>
      <sz val="8"/>
      <color indexed="81"/>
      <name val="Calibri"/>
      <family val="2"/>
      <scheme val="minor"/>
    </font>
    <font>
      <sz val="12"/>
      <color theme="1"/>
      <name val="Cambria"/>
      <family val="1"/>
      <scheme val="major"/>
    </font>
    <font>
      <b/>
      <u/>
      <sz val="14"/>
      <color theme="1"/>
      <name val="Cambria"/>
      <family val="1"/>
      <scheme val="major"/>
    </font>
    <font>
      <sz val="10"/>
      <name val="Cambria"/>
      <family val="1"/>
      <scheme val="major"/>
    </font>
    <font>
      <sz val="11"/>
      <name val="Cambria"/>
      <family val="1"/>
      <scheme val="major"/>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sz val="8"/>
      <color rgb="FFFF0000"/>
      <name val="Arial"/>
      <family val="2"/>
    </font>
    <font>
      <sz val="11"/>
      <color rgb="FF008000"/>
      <name val="Cambria"/>
      <family val="1"/>
      <scheme val="major"/>
    </font>
    <font>
      <b/>
      <sz val="8"/>
      <color rgb="FFFF6600"/>
      <name val="Arial"/>
      <family val="2"/>
    </font>
    <font>
      <b/>
      <sz val="10"/>
      <name val="Verdana"/>
      <family val="2"/>
    </font>
    <font>
      <b/>
      <i/>
      <u/>
      <sz val="8"/>
      <color indexed="81"/>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10"/>
      <color theme="1"/>
      <name val="Arial"/>
      <family val="2"/>
    </font>
    <font>
      <sz val="8"/>
      <color theme="1"/>
      <name val="Arial"/>
      <family val="2"/>
    </font>
    <font>
      <i/>
      <sz val="10"/>
      <name val="Arial"/>
      <family val="2"/>
    </font>
    <font>
      <b/>
      <sz val="10"/>
      <name val="Cambria"/>
      <family val="1"/>
      <scheme val="major"/>
    </font>
    <font>
      <b/>
      <u/>
      <sz val="11"/>
      <name val="Cambria"/>
      <family val="1"/>
    </font>
    <font>
      <sz val="12"/>
      <name val="Cambria"/>
      <family val="1"/>
    </font>
    <font>
      <sz val="7"/>
      <name val="Times New Roman"/>
      <family val="1"/>
    </font>
    <font>
      <b/>
      <sz val="12"/>
      <name val="Cambria"/>
      <family val="1"/>
    </font>
    <font>
      <u/>
      <sz val="14"/>
      <name val="Cambria"/>
      <family val="1"/>
      <scheme val="major"/>
    </font>
    <font>
      <b/>
      <sz val="9"/>
      <color rgb="FFFF0000"/>
      <name val="Arial"/>
      <family val="2"/>
    </font>
    <font>
      <i/>
      <sz val="8"/>
      <color rgb="FFC00000"/>
      <name val="Arial"/>
      <family val="2"/>
    </font>
    <font>
      <sz val="8"/>
      <color rgb="FFC00000"/>
      <name val="Arial"/>
      <family val="2"/>
    </font>
    <font>
      <b/>
      <i/>
      <sz val="8"/>
      <color rgb="FFC00000"/>
      <name val="Arial"/>
      <family val="2"/>
    </font>
    <font>
      <sz val="10"/>
      <color rgb="FFC00000"/>
      <name val="Verdana"/>
      <family val="2"/>
    </font>
    <font>
      <i/>
      <sz val="8"/>
      <color indexed="81"/>
      <name val="Tahoma"/>
      <family val="2"/>
    </font>
    <font>
      <i/>
      <sz val="8"/>
      <color rgb="FF3333FF"/>
      <name val="Arial"/>
      <family val="2"/>
    </font>
    <font>
      <b/>
      <sz val="9"/>
      <color indexed="81"/>
      <name val="Tahoma"/>
      <family val="2"/>
    </font>
  </fonts>
  <fills count="7">
    <fill>
      <patternFill patternType="none"/>
    </fill>
    <fill>
      <patternFill patternType="gray125"/>
    </fill>
    <fill>
      <patternFill patternType="solid">
        <fgColor theme="4" tint="0.79998168889431442"/>
        <bgColor indexed="64"/>
      </patternFill>
    </fill>
    <fill>
      <patternFill patternType="solid">
        <fgColor indexed="9"/>
        <bgColor indexed="9"/>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43" fontId="13" fillId="0" borderId="0" applyFont="0" applyFill="0" applyBorder="0" applyAlignment="0" applyProtection="0"/>
    <xf numFmtId="0" fontId="29" fillId="0" borderId="0"/>
    <xf numFmtId="3" fontId="4" fillId="3" borderId="0"/>
    <xf numFmtId="5" fontId="4" fillId="3" borderId="0"/>
    <xf numFmtId="0" fontId="4" fillId="3" borderId="0"/>
    <xf numFmtId="2" fontId="4" fillId="3" borderId="0"/>
    <xf numFmtId="0" fontId="32" fillId="0" borderId="0"/>
    <xf numFmtId="0" fontId="1" fillId="0" borderId="0"/>
  </cellStyleXfs>
  <cellXfs count="868">
    <xf numFmtId="0" fontId="0" fillId="0" borderId="0" xfId="0"/>
    <xf numFmtId="0" fontId="4" fillId="0" borderId="0" xfId="0" applyFont="1" applyBorder="1"/>
    <xf numFmtId="0" fontId="8" fillId="0" borderId="0" xfId="0" applyFont="1" applyBorder="1"/>
    <xf numFmtId="0" fontId="8" fillId="0" borderId="0" xfId="0" applyFont="1" applyAlignment="1">
      <alignment vertical="center"/>
    </xf>
    <xf numFmtId="0" fontId="6" fillId="0" borderId="1" xfId="0" applyFont="1" applyBorder="1" applyAlignment="1" applyProtection="1">
      <alignment horizontal="center" vertical="center"/>
      <protection locked="0"/>
    </xf>
    <xf numFmtId="0" fontId="8" fillId="0" borderId="0" xfId="0" applyFont="1" applyBorder="1" applyAlignment="1">
      <alignment vertical="center"/>
    </xf>
    <xf numFmtId="0" fontId="8" fillId="0" borderId="0" xfId="0" applyFont="1" applyBorder="1" applyAlignment="1">
      <alignment horizontal="left" indent="3"/>
    </xf>
    <xf numFmtId="0" fontId="4" fillId="0" borderId="0" xfId="0" applyFont="1" applyAlignment="1">
      <alignment vertical="center"/>
    </xf>
    <xf numFmtId="0" fontId="8" fillId="0" borderId="0" xfId="0" applyFont="1" applyAlignment="1"/>
    <xf numFmtId="0" fontId="0" fillId="0" borderId="0" xfId="0" applyAlignment="1"/>
    <xf numFmtId="164" fontId="6" fillId="0" borderId="1" xfId="0" applyNumberFormat="1" applyFont="1" applyBorder="1" applyAlignment="1" applyProtection="1">
      <alignment horizontal="right" vertical="center"/>
      <protection locked="0"/>
    </xf>
    <xf numFmtId="164" fontId="6" fillId="0" borderId="1" xfId="0" applyNumberFormat="1" applyFont="1" applyBorder="1" applyAlignment="1"/>
    <xf numFmtId="0" fontId="6" fillId="0" borderId="1" xfId="0" applyFont="1" applyBorder="1" applyAlignment="1">
      <alignment horizontal="center"/>
    </xf>
    <xf numFmtId="0" fontId="7" fillId="0" borderId="14" xfId="0" applyFont="1" applyBorder="1" applyAlignment="1"/>
    <xf numFmtId="0" fontId="0" fillId="0" borderId="14" xfId="0" applyBorder="1" applyAlignment="1"/>
    <xf numFmtId="164" fontId="6" fillId="0" borderId="0" xfId="0" applyNumberFormat="1" applyFont="1" applyBorder="1" applyAlignment="1">
      <alignment horizontal="right"/>
    </xf>
    <xf numFmtId="0" fontId="0" fillId="0" borderId="0" xfId="0" applyBorder="1" applyAlignment="1">
      <alignment horizontal="left"/>
    </xf>
    <xf numFmtId="0" fontId="7" fillId="0" borderId="0" xfId="0" applyFont="1" applyBorder="1" applyAlignment="1"/>
    <xf numFmtId="0" fontId="7" fillId="0" borderId="0" xfId="0" applyFont="1" applyBorder="1" applyAlignment="1">
      <alignment horizontal="right"/>
    </xf>
    <xf numFmtId="164" fontId="6" fillId="0" borderId="15" xfId="0" applyNumberFormat="1" applyFont="1" applyBorder="1" applyAlignment="1"/>
    <xf numFmtId="0" fontId="8" fillId="0" borderId="0" xfId="0" applyFont="1" applyFill="1" applyBorder="1" applyAlignment="1">
      <alignment vertical="center"/>
    </xf>
    <xf numFmtId="10" fontId="6" fillId="0" borderId="0" xfId="0" applyNumberFormat="1" applyFont="1" applyBorder="1" applyAlignment="1">
      <alignment horizontal="right" vertical="center"/>
    </xf>
    <xf numFmtId="164" fontId="6" fillId="0" borderId="0" xfId="0" applyNumberFormat="1" applyFont="1" applyBorder="1" applyAlignment="1"/>
    <xf numFmtId="164" fontId="6" fillId="0" borderId="0" xfId="0" applyNumberFormat="1" applyFont="1" applyBorder="1" applyAlignment="1">
      <alignment horizontal="right" vertical="center"/>
    </xf>
    <xf numFmtId="164" fontId="6" fillId="0" borderId="0" xfId="0" applyNumberFormat="1"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right"/>
    </xf>
    <xf numFmtId="0" fontId="6" fillId="0" borderId="1" xfId="0" applyFont="1" applyBorder="1" applyAlignment="1"/>
    <xf numFmtId="0" fontId="0" fillId="0" borderId="0" xfId="0" applyAlignment="1">
      <alignment vertical="center"/>
    </xf>
    <xf numFmtId="164" fontId="6" fillId="0" borderId="0" xfId="0" applyNumberFormat="1" applyFont="1" applyFill="1" applyBorder="1" applyAlignment="1">
      <alignment vertical="center"/>
    </xf>
    <xf numFmtId="0" fontId="8" fillId="0" borderId="0" xfId="0" applyFont="1" applyAlignment="1">
      <alignment vertical="center"/>
    </xf>
    <xf numFmtId="0" fontId="15" fillId="0" borderId="0" xfId="0" applyFont="1" applyAlignment="1">
      <alignment vertical="center"/>
    </xf>
    <xf numFmtId="164" fontId="6" fillId="0" borderId="1" xfId="0" applyNumberFormat="1" applyFont="1" applyBorder="1" applyAlignment="1">
      <alignment vertical="center"/>
    </xf>
    <xf numFmtId="164" fontId="8" fillId="0" borderId="1" xfId="0" applyNumberFormat="1" applyFont="1" applyBorder="1" applyAlignment="1">
      <alignment vertical="center"/>
    </xf>
    <xf numFmtId="0" fontId="8" fillId="0" borderId="1" xfId="0" applyFont="1" applyBorder="1" applyAlignment="1">
      <alignment vertical="center"/>
    </xf>
    <xf numFmtId="0" fontId="6" fillId="0" borderId="1" xfId="0" applyFont="1" applyBorder="1" applyAlignment="1">
      <alignment vertical="center"/>
    </xf>
    <xf numFmtId="0" fontId="8" fillId="0" borderId="2" xfId="0" applyFont="1" applyBorder="1" applyAlignment="1">
      <alignment horizontal="left" vertical="center" indent="2"/>
    </xf>
    <xf numFmtId="164" fontId="6" fillId="0" borderId="6" xfId="0" applyNumberFormat="1" applyFont="1" applyFill="1" applyBorder="1" applyAlignment="1">
      <alignment vertical="center"/>
    </xf>
    <xf numFmtId="0" fontId="8" fillId="0" borderId="0" xfId="0" applyFont="1" applyFill="1" applyBorder="1"/>
    <xf numFmtId="0" fontId="6" fillId="0" borderId="0" xfId="0" applyFont="1" applyFill="1" applyBorder="1" applyAlignment="1" applyProtection="1">
      <alignment horizontal="right" vertical="center"/>
    </xf>
    <xf numFmtId="0" fontId="6" fillId="0" borderId="0" xfId="0" applyFont="1" applyFill="1" applyBorder="1" applyAlignment="1">
      <alignment horizontal="right" vertical="center"/>
    </xf>
    <xf numFmtId="0" fontId="5"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8" fillId="0" borderId="0" xfId="0" applyFont="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3" fontId="6" fillId="0" borderId="0" xfId="0" applyNumberFormat="1" applyFont="1" applyBorder="1" applyAlignment="1">
      <alignment vertical="center"/>
    </xf>
    <xf numFmtId="9" fontId="6" fillId="0" borderId="0" xfId="0" applyNumberFormat="1"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vertical="center"/>
    </xf>
    <xf numFmtId="0" fontId="8" fillId="0" borderId="13" xfId="0" applyFont="1" applyBorder="1" applyAlignment="1">
      <alignment vertical="center"/>
    </xf>
    <xf numFmtId="0" fontId="9" fillId="0" borderId="0" xfId="0" applyFont="1" applyFill="1" applyBorder="1" applyAlignment="1" applyProtection="1">
      <alignment horizontal="left" vertical="center"/>
    </xf>
    <xf numFmtId="0" fontId="6" fillId="0" borderId="0" xfId="0" applyFont="1" applyBorder="1" applyProtection="1"/>
    <xf numFmtId="0" fontId="14" fillId="0" borderId="0" xfId="0" applyFont="1" applyBorder="1" applyProtection="1"/>
    <xf numFmtId="0" fontId="6" fillId="0" borderId="0" xfId="0" applyFont="1" applyFill="1" applyBorder="1" applyAlignment="1">
      <alignment horizontal="left" vertical="center"/>
    </xf>
    <xf numFmtId="0" fontId="15" fillId="0" borderId="14"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8" fillId="0" borderId="15" xfId="0" applyFont="1" applyBorder="1" applyAlignment="1">
      <alignment vertical="center"/>
    </xf>
    <xf numFmtId="0" fontId="8" fillId="0" borderId="0" xfId="0" applyFont="1" applyBorder="1" applyAlignment="1">
      <alignment horizontal="center" wrapText="1"/>
    </xf>
    <xf numFmtId="0" fontId="8" fillId="0" borderId="0" xfId="0" applyFont="1" applyFill="1" applyBorder="1" applyAlignment="1" applyProtection="1">
      <alignment horizontal="left" vertical="center" indent="1"/>
    </xf>
    <xf numFmtId="164" fontId="6" fillId="0" borderId="0" xfId="1" applyNumberFormat="1" applyFont="1" applyBorder="1" applyProtection="1">
      <protection locked="0"/>
    </xf>
    <xf numFmtId="0" fontId="7" fillId="0" borderId="0" xfId="0" applyFont="1" applyFill="1" applyBorder="1" applyAlignment="1" applyProtection="1">
      <alignment vertical="center"/>
    </xf>
    <xf numFmtId="0" fontId="7" fillId="0" borderId="0" xfId="0" applyFont="1" applyFill="1" applyBorder="1" applyAlignment="1">
      <alignment horizontal="left" vertical="center"/>
    </xf>
    <xf numFmtId="0" fontId="8" fillId="0" borderId="0" xfId="0" applyFont="1"/>
    <xf numFmtId="0" fontId="8" fillId="2"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164" fontId="8" fillId="2" borderId="1" xfId="1" applyNumberFormat="1" applyFont="1" applyFill="1" applyBorder="1" applyAlignment="1" applyProtection="1">
      <alignment horizontal="center" vertical="center" wrapText="1"/>
      <protection locked="0"/>
    </xf>
    <xf numFmtId="0" fontId="6" fillId="0" borderId="9" xfId="0" applyFont="1" applyBorder="1"/>
    <xf numFmtId="0" fontId="3" fillId="0" borderId="0" xfId="0" applyFont="1"/>
    <xf numFmtId="0" fontId="3" fillId="0" borderId="0" xfId="0" applyFont="1" applyBorder="1"/>
    <xf numFmtId="164" fontId="6" fillId="0" borderId="8" xfId="1" applyNumberFormat="1" applyFont="1" applyBorder="1" applyAlignment="1" applyProtection="1">
      <protection locked="0"/>
    </xf>
    <xf numFmtId="164" fontId="6" fillId="0" borderId="8" xfId="1" applyNumberFormat="1" applyFont="1" applyBorder="1" applyAlignment="1" applyProtection="1">
      <alignment horizontal="center"/>
      <protection locked="0"/>
    </xf>
    <xf numFmtId="0" fontId="6" fillId="0" borderId="0" xfId="0" applyFont="1" applyBorder="1" applyAlignment="1"/>
    <xf numFmtId="0" fontId="6" fillId="0" borderId="13" xfId="0" applyFont="1" applyBorder="1" applyAlignment="1"/>
    <xf numFmtId="0" fontId="6" fillId="0" borderId="13" xfId="0" applyFont="1" applyBorder="1"/>
    <xf numFmtId="0" fontId="6" fillId="0" borderId="0" xfId="0" applyFont="1" applyBorder="1" applyAlignment="1">
      <alignment horizontal="left" indent="25"/>
    </xf>
    <xf numFmtId="0" fontId="6" fillId="0" borderId="0" xfId="0" applyFont="1" applyBorder="1"/>
    <xf numFmtId="164" fontId="6" fillId="0" borderId="0" xfId="0" applyNumberFormat="1" applyFont="1" applyFill="1" applyBorder="1"/>
    <xf numFmtId="0" fontId="6" fillId="0" borderId="0" xfId="0" applyFont="1" applyFill="1" applyBorder="1"/>
    <xf numFmtId="0" fontId="25" fillId="0" borderId="0" xfId="0" applyFont="1" applyFill="1" applyBorder="1" applyAlignment="1">
      <alignment horizontal="center" vertical="center"/>
    </xf>
    <xf numFmtId="0" fontId="26" fillId="0" borderId="0" xfId="0" applyFont="1" applyAlignment="1">
      <alignment vertical="center"/>
    </xf>
    <xf numFmtId="0" fontId="8" fillId="0" borderId="0" xfId="0" applyFont="1"/>
    <xf numFmtId="0" fontId="7" fillId="0" borderId="4" xfId="0" applyFont="1" applyBorder="1" applyAlignment="1">
      <alignment vertical="center"/>
    </xf>
    <xf numFmtId="0" fontId="8" fillId="0" borderId="0" xfId="0" applyFont="1" applyBorder="1"/>
    <xf numFmtId="0" fontId="8" fillId="0" borderId="14" xfId="0" applyFont="1" applyBorder="1" applyAlignment="1">
      <alignment vertical="center"/>
    </xf>
    <xf numFmtId="0" fontId="7" fillId="0" borderId="0" xfId="0" applyFont="1" applyBorder="1" applyAlignment="1">
      <alignment vertical="center"/>
    </xf>
    <xf numFmtId="0" fontId="7" fillId="0" borderId="7" xfId="0" applyFont="1" applyBorder="1" applyAlignment="1">
      <alignment horizontal="center"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10" fontId="6" fillId="0" borderId="3" xfId="0" applyNumberFormat="1" applyFont="1" applyBorder="1" applyAlignment="1">
      <alignment horizontal="center" vertical="center"/>
    </xf>
    <xf numFmtId="0" fontId="7" fillId="0" borderId="7" xfId="0" applyNumberFormat="1" applyFont="1" applyBorder="1" applyAlignment="1">
      <alignment horizontal="center" vertical="center"/>
    </xf>
    <xf numFmtId="0" fontId="20" fillId="2" borderId="1" xfId="0" applyFont="1" applyFill="1" applyBorder="1" applyAlignment="1">
      <alignment horizontal="center" vertical="center"/>
    </xf>
    <xf numFmtId="0" fontId="8" fillId="2" borderId="4"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7" fillId="0" borderId="0" xfId="0" applyFont="1" applyFill="1" applyBorder="1" applyAlignment="1">
      <alignment vertical="center"/>
    </xf>
    <xf numFmtId="0" fontId="8" fillId="0" borderId="13" xfId="0" applyFont="1" applyBorder="1" applyAlignment="1">
      <alignment horizontal="right" vertical="center"/>
    </xf>
    <xf numFmtId="0" fontId="8" fillId="0" borderId="0" xfId="0" applyFont="1" applyBorder="1" applyAlignment="1">
      <alignment horizontal="right" vertical="center"/>
    </xf>
    <xf numFmtId="164" fontId="8" fillId="2" borderId="1" xfId="0" applyNumberFormat="1" applyFont="1" applyFill="1" applyBorder="1" applyAlignment="1">
      <alignment horizontal="center" vertical="center"/>
    </xf>
    <xf numFmtId="0" fontId="6" fillId="2" borderId="1" xfId="0" applyFont="1" applyFill="1" applyBorder="1" applyAlignment="1">
      <alignment vertical="center"/>
    </xf>
    <xf numFmtId="0" fontId="3" fillId="0" borderId="0" xfId="0" applyFont="1" applyAlignment="1"/>
    <xf numFmtId="0" fontId="6" fillId="0" borderId="0" xfId="0" applyFont="1" applyFill="1" applyBorder="1" applyAlignment="1"/>
    <xf numFmtId="0" fontId="8" fillId="0" borderId="2" xfId="0" applyFont="1" applyBorder="1" applyAlignment="1"/>
    <xf numFmtId="0" fontId="8" fillId="0" borderId="3" xfId="0" applyFont="1" applyBorder="1" applyAlignment="1"/>
    <xf numFmtId="0" fontId="8" fillId="0" borderId="4" xfId="0" applyFont="1" applyBorder="1" applyAlignment="1"/>
    <xf numFmtId="0" fontId="7" fillId="2" borderId="1" xfId="0" applyFont="1" applyFill="1" applyBorder="1" applyAlignment="1"/>
    <xf numFmtId="164" fontId="6" fillId="0" borderId="1" xfId="0" applyNumberFormat="1" applyFont="1" applyBorder="1" applyAlignment="1" applyProtection="1">
      <alignment vertical="center"/>
      <protection locked="0"/>
    </xf>
    <xf numFmtId="0" fontId="30" fillId="0" borderId="0" xfId="0" applyFont="1" applyAlignment="1">
      <alignment vertical="center"/>
    </xf>
    <xf numFmtId="0" fontId="7" fillId="0" borderId="0" xfId="0" applyFont="1" applyFill="1" applyBorder="1" applyAlignment="1">
      <alignment horizontal="center" vertical="center"/>
    </xf>
    <xf numFmtId="0" fontId="8" fillId="0" borderId="2" xfId="0" applyFont="1" applyBorder="1" applyAlignment="1">
      <alignment horizontal="left" vertical="center"/>
    </xf>
    <xf numFmtId="0" fontId="6" fillId="0" borderId="1" xfId="0" applyFont="1" applyBorder="1" applyAlignment="1">
      <alignment horizontal="center" vertical="center"/>
    </xf>
    <xf numFmtId="0" fontId="8" fillId="0" borderId="2" xfId="0" applyFont="1" applyBorder="1" applyAlignment="1">
      <alignment horizontal="left" vertical="center" indent="2"/>
    </xf>
    <xf numFmtId="0" fontId="8" fillId="0" borderId="1" xfId="0" applyFont="1" applyBorder="1" applyAlignment="1">
      <alignment vertical="center"/>
    </xf>
    <xf numFmtId="1" fontId="6" fillId="2" borderId="1" xfId="0" applyNumberFormat="1" applyFont="1" applyFill="1" applyBorder="1" applyAlignment="1">
      <alignment horizontal="center" vertical="center"/>
    </xf>
    <xf numFmtId="10" fontId="6" fillId="2" borderId="1" xfId="0" applyNumberFormat="1" applyFont="1" applyFill="1" applyBorder="1" applyAlignment="1">
      <alignment horizontal="center" vertical="center"/>
    </xf>
    <xf numFmtId="0" fontId="8" fillId="0" borderId="0" xfId="0" applyFont="1" applyAlignment="1">
      <alignment vertical="center"/>
    </xf>
    <xf numFmtId="0" fontId="22" fillId="0" borderId="0" xfId="0" applyFont="1" applyFill="1" applyBorder="1" applyAlignment="1">
      <alignment horizontal="center" vertical="center"/>
    </xf>
    <xf numFmtId="0" fontId="8" fillId="0" borderId="3" xfId="0" applyFont="1" applyFill="1" applyBorder="1" applyAlignment="1">
      <alignment vertical="center"/>
    </xf>
    <xf numFmtId="49" fontId="8" fillId="0" borderId="2" xfId="0" applyNumberFormat="1" applyFont="1" applyBorder="1" applyAlignment="1">
      <alignment horizontal="left" vertical="center"/>
    </xf>
    <xf numFmtId="0" fontId="8" fillId="0" borderId="1" xfId="0" applyFont="1" applyBorder="1" applyAlignment="1">
      <alignment horizontal="center" vertical="center"/>
    </xf>
    <xf numFmtId="0" fontId="31" fillId="2" borderId="1"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horizontal="left" vertical="center" indent="2"/>
    </xf>
    <xf numFmtId="0" fontId="25"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0" xfId="9" applyFont="1" applyFill="1" applyAlignment="1">
      <alignment vertical="center"/>
    </xf>
    <xf numFmtId="0" fontId="4" fillId="0" borderId="0" xfId="9" applyFont="1" applyFill="1" applyBorder="1" applyAlignment="1">
      <alignment vertical="center"/>
    </xf>
    <xf numFmtId="0" fontId="6" fillId="0" borderId="4" xfId="0" applyNumberFormat="1" applyFont="1" applyBorder="1" applyAlignment="1" applyProtection="1">
      <alignment horizontal="center" vertical="center"/>
      <protection locked="0"/>
    </xf>
    <xf numFmtId="0" fontId="8" fillId="0" borderId="3" xfId="0" applyFont="1" applyBorder="1" applyAlignment="1" applyProtection="1">
      <alignment horizontal="left" vertical="center" indent="1"/>
    </xf>
    <xf numFmtId="0" fontId="8" fillId="0" borderId="3" xfId="0" applyFont="1" applyBorder="1" applyAlignment="1" applyProtection="1">
      <alignment horizontal="center" vertical="center"/>
    </xf>
    <xf numFmtId="3" fontId="6" fillId="0" borderId="0" xfId="3" applyNumberFormat="1" applyFont="1" applyFill="1" applyBorder="1" applyAlignment="1" applyProtection="1">
      <alignment horizontal="center" vertical="center"/>
    </xf>
    <xf numFmtId="0" fontId="8" fillId="0" borderId="0" xfId="0" applyFont="1" applyBorder="1" applyAlignment="1" applyProtection="1">
      <alignment vertical="center"/>
    </xf>
    <xf numFmtId="3" fontId="8" fillId="0" borderId="0" xfId="3" applyNumberFormat="1" applyFont="1" applyFill="1" applyBorder="1" applyAlignment="1" applyProtection="1">
      <alignment horizontal="center" vertical="center"/>
    </xf>
    <xf numFmtId="1" fontId="6" fillId="0" borderId="0" xfId="0" applyNumberFormat="1" applyFont="1" applyFill="1" applyBorder="1" applyAlignment="1" applyProtection="1">
      <alignment horizontal="center" vertical="center"/>
    </xf>
    <xf numFmtId="10" fontId="6" fillId="0" borderId="0" xfId="0" applyNumberFormat="1" applyFont="1" applyFill="1" applyBorder="1" applyAlignment="1" applyProtection="1">
      <alignment horizontal="center" vertical="center"/>
    </xf>
    <xf numFmtId="1" fontId="6" fillId="0" borderId="0" xfId="0" applyNumberFormat="1" applyFont="1" applyBorder="1" applyAlignment="1" applyProtection="1">
      <alignment horizontal="center" vertical="center"/>
    </xf>
    <xf numFmtId="10" fontId="6" fillId="0" borderId="0" xfId="0" applyNumberFormat="1" applyFont="1" applyBorder="1" applyAlignment="1" applyProtection="1">
      <alignment horizontal="center" vertical="center"/>
    </xf>
    <xf numFmtId="0" fontId="4" fillId="0" borderId="0" xfId="9" applyFont="1" applyFill="1" applyBorder="1" applyAlignment="1">
      <alignment horizontal="center" vertical="center"/>
    </xf>
    <xf numFmtId="0" fontId="4" fillId="0" borderId="6" xfId="9" applyFont="1" applyFill="1" applyBorder="1" applyAlignment="1">
      <alignment vertical="center"/>
    </xf>
    <xf numFmtId="0" fontId="34"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9" applyFont="1" applyFill="1" applyBorder="1" applyAlignment="1">
      <alignment horizontal="center" vertical="center"/>
    </xf>
    <xf numFmtId="0" fontId="17" fillId="0" borderId="0" xfId="9" applyFont="1" applyFill="1" applyAlignment="1">
      <alignment vertical="center"/>
    </xf>
    <xf numFmtId="0" fontId="17" fillId="0" borderId="2" xfId="9" applyFont="1" applyFill="1" applyBorder="1" applyAlignment="1" applyProtection="1">
      <alignment horizontal="left" vertical="center"/>
    </xf>
    <xf numFmtId="0" fontId="17" fillId="0" borderId="3" xfId="9" applyFont="1" applyFill="1" applyBorder="1" applyAlignment="1" applyProtection="1">
      <alignment horizontal="center" vertical="center"/>
    </xf>
    <xf numFmtId="0" fontId="17" fillId="0" borderId="3" xfId="9" applyFont="1" applyFill="1" applyBorder="1" applyAlignment="1" applyProtection="1">
      <alignment horizontal="left" vertical="center"/>
    </xf>
    <xf numFmtId="0" fontId="17" fillId="0" borderId="4" xfId="9" applyFont="1" applyFill="1" applyBorder="1" applyAlignment="1" applyProtection="1">
      <alignment horizontal="right" vertical="center"/>
    </xf>
    <xf numFmtId="0" fontId="17" fillId="0" borderId="4" xfId="9" applyFont="1" applyFill="1" applyBorder="1" applyAlignment="1">
      <alignment vertical="center"/>
    </xf>
    <xf numFmtId="0" fontId="17" fillId="0" borderId="0" xfId="9" applyFont="1" applyFill="1" applyBorder="1" applyAlignment="1" applyProtection="1">
      <alignment horizontal="left" vertical="center"/>
    </xf>
    <xf numFmtId="0" fontId="20" fillId="0" borderId="0" xfId="9" applyFont="1" applyFill="1" applyBorder="1" applyAlignment="1">
      <alignment horizontal="center" vertical="center"/>
    </xf>
    <xf numFmtId="0" fontId="17" fillId="0" borderId="0" xfId="9" applyFont="1" applyFill="1" applyBorder="1" applyAlignment="1" applyProtection="1">
      <alignment horizontal="center" vertical="center"/>
    </xf>
    <xf numFmtId="0" fontId="20" fillId="0" borderId="0" xfId="9" applyFont="1" applyFill="1" applyBorder="1" applyAlignment="1" applyProtection="1">
      <alignment horizontal="left" vertical="center"/>
    </xf>
    <xf numFmtId="0" fontId="17" fillId="0" borderId="0" xfId="9" applyFont="1" applyFill="1" applyBorder="1" applyAlignment="1">
      <alignment vertical="center"/>
    </xf>
    <xf numFmtId="0" fontId="5" fillId="0" borderId="0" xfId="9" applyFont="1" applyFill="1" applyBorder="1" applyAlignment="1">
      <alignment horizontal="left" vertical="center"/>
    </xf>
    <xf numFmtId="0" fontId="17" fillId="0" borderId="3" xfId="9" applyFont="1" applyFill="1" applyBorder="1" applyAlignment="1">
      <alignment horizontal="center" vertical="center"/>
    </xf>
    <xf numFmtId="0" fontId="17" fillId="0" borderId="2" xfId="9" applyFont="1" applyFill="1" applyBorder="1" applyAlignment="1">
      <alignment horizontal="left" vertical="center"/>
    </xf>
    <xf numFmtId="0" fontId="17" fillId="0" borderId="3" xfId="9" applyFont="1" applyFill="1" applyBorder="1" applyAlignment="1">
      <alignment horizontal="left" vertical="center"/>
    </xf>
    <xf numFmtId="0" fontId="17" fillId="0" borderId="2" xfId="9" applyFont="1" applyFill="1" applyBorder="1" applyAlignment="1">
      <alignment vertical="center"/>
    </xf>
    <xf numFmtId="164" fontId="20" fillId="0" borderId="3" xfId="9" applyNumberFormat="1" applyFont="1" applyFill="1" applyBorder="1" applyAlignment="1">
      <alignment horizontal="left" vertical="center"/>
    </xf>
    <xf numFmtId="164" fontId="20" fillId="0" borderId="4" xfId="9" applyNumberFormat="1" applyFont="1" applyFill="1" applyBorder="1" applyAlignment="1">
      <alignment horizontal="left" vertical="center"/>
    </xf>
    <xf numFmtId="0" fontId="4" fillId="0" borderId="13" xfId="9" applyFont="1" applyFill="1" applyBorder="1" applyAlignment="1" applyProtection="1">
      <alignment horizontal="left" vertical="center"/>
    </xf>
    <xf numFmtId="0" fontId="4" fillId="0" borderId="13" xfId="9" applyFont="1" applyFill="1" applyBorder="1" applyAlignment="1">
      <alignment vertical="center"/>
    </xf>
    <xf numFmtId="0" fontId="4" fillId="0" borderId="13" xfId="9" applyFont="1" applyFill="1" applyBorder="1" applyAlignment="1" applyProtection="1">
      <alignment vertical="center"/>
    </xf>
    <xf numFmtId="3" fontId="21" fillId="0" borderId="5" xfId="9" applyNumberFormat="1" applyFont="1" applyFill="1" applyBorder="1" applyAlignment="1">
      <alignment vertical="center"/>
    </xf>
    <xf numFmtId="166" fontId="21" fillId="0" borderId="5" xfId="9" applyNumberFormat="1" applyFont="1" applyFill="1" applyBorder="1" applyAlignment="1">
      <alignment vertical="center"/>
    </xf>
    <xf numFmtId="166" fontId="21" fillId="0" borderId="5" xfId="9" applyNumberFormat="1" applyFont="1" applyFill="1" applyBorder="1" applyAlignment="1" applyProtection="1">
      <alignment vertical="center"/>
    </xf>
    <xf numFmtId="0" fontId="21" fillId="0" borderId="1" xfId="9" applyFont="1" applyFill="1" applyBorder="1" applyAlignment="1" applyProtection="1">
      <alignment horizontal="center" vertical="center"/>
    </xf>
    <xf numFmtId="0" fontId="21" fillId="0" borderId="5" xfId="9" applyFont="1" applyFill="1" applyBorder="1" applyAlignment="1" applyProtection="1">
      <alignment horizontal="center" vertical="center"/>
    </xf>
    <xf numFmtId="0" fontId="4" fillId="0" borderId="7" xfId="9" applyFont="1" applyFill="1" applyBorder="1" applyAlignment="1">
      <alignment vertical="center"/>
    </xf>
    <xf numFmtId="0" fontId="5" fillId="0" borderId="14" xfId="9" applyFont="1" applyFill="1" applyBorder="1" applyAlignment="1">
      <alignment horizontal="left" vertical="center"/>
    </xf>
    <xf numFmtId="3" fontId="6" fillId="0" borderId="1" xfId="0" applyNumberFormat="1" applyFont="1" applyBorder="1" applyAlignment="1" applyProtection="1">
      <alignment vertical="center"/>
      <protection locked="0"/>
    </xf>
    <xf numFmtId="0" fontId="17" fillId="0" borderId="0" xfId="0" applyFont="1" applyAlignment="1">
      <alignment vertical="center"/>
    </xf>
    <xf numFmtId="0" fontId="17" fillId="0" borderId="3" xfId="9" applyFont="1" applyFill="1" applyBorder="1" applyAlignment="1">
      <alignment horizontal="right" vertical="center"/>
    </xf>
    <xf numFmtId="49" fontId="8" fillId="0" borderId="2" xfId="0" applyNumberFormat="1" applyFont="1" applyBorder="1" applyAlignment="1">
      <alignment horizontal="left" vertical="center"/>
    </xf>
    <xf numFmtId="0" fontId="8" fillId="0" borderId="1" xfId="0" applyFont="1" applyBorder="1" applyAlignment="1"/>
    <xf numFmtId="0" fontId="35" fillId="0" borderId="1" xfId="0" applyFont="1" applyBorder="1" applyAlignment="1">
      <alignment horizontal="center" vertical="center"/>
    </xf>
    <xf numFmtId="0" fontId="35" fillId="2" borderId="1" xfId="0" applyFont="1" applyFill="1" applyBorder="1" applyAlignment="1">
      <alignment horizontal="center" vertical="center"/>
    </xf>
    <xf numFmtId="164" fontId="35" fillId="0" borderId="4" xfId="0" applyNumberFormat="1" applyFont="1" applyBorder="1" applyAlignment="1">
      <alignment vertical="center"/>
    </xf>
    <xf numFmtId="164" fontId="36" fillId="2" borderId="1" xfId="0" applyNumberFormat="1" applyFont="1" applyFill="1" applyBorder="1" applyAlignment="1">
      <alignment vertical="center"/>
    </xf>
    <xf numFmtId="164" fontId="35" fillId="0" borderId="1" xfId="0" applyNumberFormat="1" applyFont="1" applyBorder="1" applyAlignment="1">
      <alignment vertical="center"/>
    </xf>
    <xf numFmtId="164" fontId="35" fillId="2" borderId="1" xfId="0" applyNumberFormat="1" applyFont="1" applyFill="1" applyBorder="1"/>
    <xf numFmtId="164" fontId="35" fillId="0" borderId="1" xfId="0" applyNumberFormat="1" applyFont="1" applyBorder="1"/>
    <xf numFmtId="164" fontId="35" fillId="2" borderId="2" xfId="0" applyNumberFormat="1" applyFont="1" applyFill="1" applyBorder="1"/>
    <xf numFmtId="164" fontId="35" fillId="2" borderId="1" xfId="0" applyNumberFormat="1" applyFont="1" applyFill="1" applyBorder="1" applyAlignment="1">
      <alignment horizontal="right" vertical="center"/>
    </xf>
    <xf numFmtId="164" fontId="36" fillId="2" borderId="1" xfId="0" applyNumberFormat="1" applyFont="1" applyFill="1" applyBorder="1"/>
    <xf numFmtId="166" fontId="35" fillId="0" borderId="1" xfId="0" applyNumberFormat="1" applyFont="1" applyBorder="1"/>
    <xf numFmtId="166" fontId="35" fillId="2" borderId="1" xfId="0" applyNumberFormat="1" applyFont="1" applyFill="1" applyBorder="1"/>
    <xf numFmtId="164" fontId="35" fillId="0" borderId="1" xfId="0" applyNumberFormat="1" applyFont="1" applyBorder="1" applyProtection="1"/>
    <xf numFmtId="164" fontId="35" fillId="2" borderId="1" xfId="0" applyNumberFormat="1" applyFont="1" applyFill="1" applyBorder="1" applyProtection="1"/>
    <xf numFmtId="164" fontId="35"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35" fillId="2" borderId="1" xfId="0" applyNumberFormat="1" applyFont="1" applyFill="1" applyBorder="1" applyAlignment="1">
      <alignment vertical="center"/>
    </xf>
    <xf numFmtId="4" fontId="35" fillId="0" borderId="1" xfId="0" applyNumberFormat="1" applyFont="1" applyBorder="1" applyAlignment="1">
      <alignment horizontal="right" vertical="center"/>
    </xf>
    <xf numFmtId="10" fontId="6" fillId="0" borderId="4" xfId="0" applyNumberFormat="1" applyFont="1" applyBorder="1" applyAlignment="1" applyProtection="1">
      <alignment horizontal="center" vertical="center"/>
      <protection locked="0"/>
    </xf>
    <xf numFmtId="164" fontId="35" fillId="0" borderId="1" xfId="0" applyNumberFormat="1" applyFont="1" applyBorder="1" applyAlignment="1">
      <alignment horizontal="right" vertical="center"/>
    </xf>
    <xf numFmtId="164" fontId="37" fillId="0" borderId="1" xfId="0" applyNumberFormat="1" applyFont="1" applyBorder="1" applyAlignment="1">
      <alignment vertical="center"/>
    </xf>
    <xf numFmtId="164" fontId="37" fillId="0" borderId="11" xfId="0" applyNumberFormat="1" applyFont="1" applyBorder="1" applyAlignment="1">
      <alignment vertical="center"/>
    </xf>
    <xf numFmtId="164" fontId="38" fillId="0" borderId="1" xfId="0" applyNumberFormat="1" applyFont="1" applyBorder="1" applyAlignment="1">
      <alignment vertical="center"/>
    </xf>
    <xf numFmtId="0" fontId="43" fillId="0" borderId="0" xfId="0" applyFont="1" applyFill="1" applyBorder="1" applyAlignment="1">
      <alignment horizontal="center" vertical="center"/>
    </xf>
    <xf numFmtId="10" fontId="45" fillId="0" borderId="5" xfId="0" applyNumberFormat="1" applyFont="1" applyBorder="1" applyAlignment="1" applyProtection="1">
      <alignment horizontal="center" vertical="center"/>
    </xf>
    <xf numFmtId="0" fontId="46" fillId="0" borderId="0" xfId="0" applyFont="1" applyFill="1" applyBorder="1" applyAlignment="1">
      <alignment horizontal="left" vertical="center"/>
    </xf>
    <xf numFmtId="0" fontId="43" fillId="0" borderId="0" xfId="0" applyFont="1" applyFill="1" applyBorder="1" applyAlignment="1">
      <alignment horizontal="left" vertical="center"/>
    </xf>
    <xf numFmtId="0" fontId="48" fillId="0" borderId="3" xfId="9" applyFont="1" applyFill="1" applyBorder="1" applyAlignment="1">
      <alignment horizontal="center" vertical="center"/>
    </xf>
    <xf numFmtId="0" fontId="48" fillId="0" borderId="3" xfId="9" applyFont="1" applyFill="1" applyBorder="1" applyAlignment="1" applyProtection="1">
      <alignment horizontal="left" vertical="center"/>
    </xf>
    <xf numFmtId="164" fontId="48" fillId="0" borderId="3" xfId="9" applyNumberFormat="1" applyFont="1" applyFill="1" applyBorder="1" applyAlignment="1">
      <alignment horizontal="right" vertical="center"/>
    </xf>
    <xf numFmtId="168" fontId="49" fillId="0" borderId="3" xfId="9" applyNumberFormat="1" applyFont="1" applyFill="1" applyBorder="1" applyAlignment="1">
      <alignment horizontal="right" vertical="center"/>
    </xf>
    <xf numFmtId="0" fontId="49" fillId="0" borderId="3" xfId="9" applyFont="1" applyFill="1" applyBorder="1" applyAlignment="1">
      <alignment horizontal="right" vertical="center"/>
    </xf>
    <xf numFmtId="164" fontId="49" fillId="0" borderId="3" xfId="9" applyNumberFormat="1" applyFont="1" applyFill="1" applyBorder="1" applyAlignment="1">
      <alignment horizontal="right" vertical="center"/>
    </xf>
    <xf numFmtId="0" fontId="48" fillId="0" borderId="3" xfId="9" applyFont="1" applyFill="1" applyBorder="1" applyAlignment="1">
      <alignment horizontal="left" vertical="center"/>
    </xf>
    <xf numFmtId="10" fontId="48" fillId="0" borderId="4" xfId="9" applyNumberFormat="1" applyFont="1" applyFill="1" applyBorder="1" applyAlignment="1">
      <alignment horizontal="center" vertical="center"/>
    </xf>
    <xf numFmtId="1" fontId="48" fillId="0" borderId="4" xfId="9" applyNumberFormat="1" applyFont="1" applyFill="1" applyBorder="1" applyAlignment="1">
      <alignment horizontal="center" vertical="center"/>
    </xf>
    <xf numFmtId="164" fontId="49" fillId="0" borderId="4" xfId="9" applyNumberFormat="1" applyFont="1" applyFill="1" applyBorder="1" applyAlignment="1">
      <alignment horizontal="center" vertical="center"/>
    </xf>
    <xf numFmtId="0" fontId="48" fillId="0" borderId="4" xfId="9" applyFont="1" applyFill="1" applyBorder="1" applyAlignment="1">
      <alignment horizontal="center" vertical="center"/>
    </xf>
    <xf numFmtId="3" fontId="50" fillId="0" borderId="5" xfId="9" applyNumberFormat="1" applyFont="1" applyFill="1" applyBorder="1" applyAlignment="1">
      <alignment vertical="center"/>
    </xf>
    <xf numFmtId="166" fontId="50" fillId="0" borderId="5" xfId="9" applyNumberFormat="1" applyFont="1" applyFill="1" applyBorder="1" applyAlignment="1">
      <alignment vertical="center"/>
    </xf>
    <xf numFmtId="166" fontId="50" fillId="0" borderId="5" xfId="9" applyNumberFormat="1" applyFont="1" applyFill="1" applyBorder="1" applyAlignment="1" applyProtection="1">
      <alignment vertical="center"/>
    </xf>
    <xf numFmtId="7" fontId="49" fillId="2" borderId="1" xfId="9" applyNumberFormat="1" applyFont="1" applyFill="1" applyBorder="1" applyAlignment="1" applyProtection="1">
      <alignment vertical="center"/>
    </xf>
    <xf numFmtId="0" fontId="49" fillId="2" borderId="1" xfId="9" applyFont="1" applyFill="1" applyBorder="1" applyAlignment="1">
      <alignment vertical="center"/>
    </xf>
    <xf numFmtId="167" fontId="49" fillId="0" borderId="4" xfId="9" applyNumberFormat="1" applyFont="1" applyFill="1" applyBorder="1" applyAlignment="1" applyProtection="1">
      <alignment horizontal="center" vertical="center"/>
    </xf>
    <xf numFmtId="164" fontId="38" fillId="0" borderId="1" xfId="0" applyNumberFormat="1" applyFont="1" applyBorder="1" applyAlignment="1" applyProtection="1">
      <alignment horizontal="right"/>
    </xf>
    <xf numFmtId="164" fontId="38" fillId="0" borderId="1" xfId="0" applyNumberFormat="1" applyFont="1" applyBorder="1" applyProtection="1"/>
    <xf numFmtId="164" fontId="37" fillId="0" borderId="4" xfId="0" applyNumberFormat="1" applyFont="1" applyFill="1" applyBorder="1" applyAlignment="1">
      <alignment horizontal="center" vertical="center"/>
    </xf>
    <xf numFmtId="166" fontId="38" fillId="0" borderId="1" xfId="0" applyNumberFormat="1" applyFont="1" applyBorder="1" applyProtection="1"/>
    <xf numFmtId="164" fontId="35" fillId="2" borderId="5" xfId="0" applyNumberFormat="1" applyFont="1" applyFill="1" applyBorder="1" applyAlignment="1">
      <alignment vertical="center"/>
    </xf>
    <xf numFmtId="164" fontId="35" fillId="2" borderId="4" xfId="0" applyNumberFormat="1" applyFont="1" applyFill="1" applyBorder="1" applyAlignment="1">
      <alignment vertical="center"/>
    </xf>
    <xf numFmtId="164" fontId="35" fillId="0" borderId="0" xfId="0" applyNumberFormat="1" applyFont="1" applyAlignment="1">
      <alignment vertical="center"/>
    </xf>
    <xf numFmtId="166" fontId="38" fillId="0" borderId="1" xfId="0" applyNumberFormat="1" applyFont="1" applyBorder="1" applyAlignment="1">
      <alignment vertical="center"/>
    </xf>
    <xf numFmtId="1" fontId="37" fillId="0" borderId="1" xfId="0" applyNumberFormat="1" applyFont="1" applyBorder="1" applyAlignment="1">
      <alignment horizontal="center" vertical="center"/>
    </xf>
    <xf numFmtId="10" fontId="37" fillId="0" borderId="1" xfId="0" applyNumberFormat="1" applyFont="1" applyBorder="1" applyAlignment="1">
      <alignment horizontal="center" vertical="center"/>
    </xf>
    <xf numFmtId="164" fontId="36" fillId="0" borderId="0"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15" fillId="0" borderId="0" xfId="0" applyFont="1" applyFill="1" applyBorder="1" applyAlignment="1">
      <alignment vertical="center"/>
    </xf>
    <xf numFmtId="0" fontId="8" fillId="0" borderId="0" xfId="0" applyFont="1" applyAlignment="1">
      <alignment vertical="center"/>
    </xf>
    <xf numFmtId="164" fontId="35" fillId="0" borderId="0" xfId="0" applyNumberFormat="1" applyFont="1" applyFill="1" applyBorder="1" applyAlignment="1">
      <alignment vertical="center"/>
    </xf>
    <xf numFmtId="164" fontId="45" fillId="0" borderId="1" xfId="0" applyNumberFormat="1" applyFont="1" applyBorder="1" applyAlignment="1">
      <alignment vertical="center"/>
    </xf>
    <xf numFmtId="164" fontId="37" fillId="0" borderId="1" xfId="0" applyNumberFormat="1" applyFont="1" applyBorder="1" applyAlignment="1" applyProtection="1">
      <protection locked="0"/>
    </xf>
    <xf numFmtId="0" fontId="45" fillId="0" borderId="4" xfId="0" applyNumberFormat="1" applyFont="1" applyBorder="1" applyAlignment="1">
      <alignment horizontal="center" vertical="center"/>
    </xf>
    <xf numFmtId="10" fontId="45" fillId="0" borderId="4" xfId="0" applyNumberFormat="1" applyFont="1" applyBorder="1" applyAlignment="1" applyProtection="1">
      <alignment horizontal="center" vertical="center"/>
    </xf>
    <xf numFmtId="0" fontId="46" fillId="0" borderId="0" xfId="0" applyFont="1" applyFill="1" applyBorder="1" applyAlignment="1" applyProtection="1">
      <alignment horizontal="center" vertical="center"/>
    </xf>
    <xf numFmtId="0" fontId="8" fillId="0"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vertical="center"/>
    </xf>
    <xf numFmtId="0" fontId="8" fillId="0" borderId="0" xfId="0" applyFont="1" applyAlignment="1">
      <alignment vertical="center"/>
    </xf>
    <xf numFmtId="0" fontId="8" fillId="0" borderId="2" xfId="0" applyFont="1" applyBorder="1" applyAlignment="1">
      <alignment horizontal="left" vertical="center" indent="2"/>
    </xf>
    <xf numFmtId="0" fontId="8" fillId="0" borderId="1" xfId="0" applyFont="1" applyBorder="1" applyAlignment="1">
      <alignment vertical="center"/>
    </xf>
    <xf numFmtId="0" fontId="8" fillId="0" borderId="0" xfId="0" applyFont="1" applyAlignment="1">
      <alignment vertical="center"/>
    </xf>
    <xf numFmtId="0" fontId="8" fillId="0" borderId="13" xfId="0" applyFont="1" applyBorder="1" applyAlignment="1">
      <alignment vertical="center"/>
    </xf>
    <xf numFmtId="0" fontId="8" fillId="0" borderId="0" xfId="0" applyFont="1" applyBorder="1" applyAlignment="1">
      <alignment horizontal="center"/>
    </xf>
    <xf numFmtId="49" fontId="6" fillId="0" borderId="4" xfId="0" applyNumberFormat="1" applyFont="1" applyBorder="1" applyAlignment="1">
      <alignment horizontal="left" vertical="center"/>
    </xf>
    <xf numFmtId="0" fontId="8" fillId="2" borderId="1" xfId="0" applyFont="1" applyFill="1" applyBorder="1" applyAlignment="1">
      <alignment horizontal="center" vertical="center" wrapText="1"/>
    </xf>
    <xf numFmtId="0" fontId="8" fillId="0" borderId="13" xfId="0" applyFont="1" applyBorder="1" applyAlignment="1">
      <alignment vertical="center"/>
    </xf>
    <xf numFmtId="3" fontId="35" fillId="2" borderId="5" xfId="0" applyNumberFormat="1" applyFont="1" applyFill="1" applyBorder="1" applyAlignment="1">
      <alignment horizontal="center" vertical="center"/>
    </xf>
    <xf numFmtId="3" fontId="6" fillId="0" borderId="8" xfId="0" applyNumberFormat="1" applyFont="1" applyBorder="1" applyAlignment="1">
      <alignment horizontal="right" vertical="center"/>
    </xf>
    <xf numFmtId="0" fontId="8" fillId="2" borderId="1" xfId="0" applyFont="1" applyFill="1" applyBorder="1" applyAlignment="1">
      <alignment horizontal="center" vertical="center" wrapText="1"/>
    </xf>
    <xf numFmtId="0" fontId="8" fillId="0" borderId="2" xfId="0" applyFont="1" applyBorder="1" applyAlignment="1">
      <alignment vertical="center"/>
    </xf>
    <xf numFmtId="0" fontId="1" fillId="0" borderId="0" xfId="10" applyAlignment="1">
      <alignment vertical="center"/>
    </xf>
    <xf numFmtId="0" fontId="53" fillId="0" borderId="0" xfId="10" applyFont="1" applyAlignment="1">
      <alignment horizontal="center" vertical="center"/>
    </xf>
    <xf numFmtId="0" fontId="1" fillId="0" borderId="0" xfId="10" applyAlignment="1">
      <alignment horizontal="center" vertical="center"/>
    </xf>
    <xf numFmtId="0" fontId="55" fillId="0" borderId="0" xfId="0" applyFont="1" applyAlignment="1">
      <alignment vertical="center"/>
    </xf>
    <xf numFmtId="164" fontId="35" fillId="0" borderId="0" xfId="0" applyNumberFormat="1" applyFont="1" applyFill="1" applyBorder="1" applyAlignment="1">
      <alignment horizontal="right" vertical="center"/>
    </xf>
    <xf numFmtId="0" fontId="35" fillId="0" borderId="0" xfId="0" applyFont="1" applyFill="1" applyBorder="1" applyAlignment="1">
      <alignment horizontal="right" vertical="center"/>
    </xf>
    <xf numFmtId="0" fontId="30" fillId="0" borderId="0" xfId="0" applyFont="1" applyBorder="1"/>
    <xf numFmtId="0" fontId="15" fillId="0" borderId="14" xfId="0" applyFont="1" applyBorder="1" applyAlignment="1"/>
    <xf numFmtId="0" fontId="8" fillId="2" borderId="1" xfId="0" applyFont="1" applyFill="1" applyBorder="1" applyAlignment="1">
      <alignment horizontal="center" vertical="center" wrapText="1"/>
    </xf>
    <xf numFmtId="9" fontId="6" fillId="0" borderId="0" xfId="0" applyNumberFormat="1" applyFont="1" applyFill="1" applyBorder="1" applyAlignment="1">
      <alignment vertical="center"/>
    </xf>
    <xf numFmtId="3" fontId="35" fillId="2" borderId="1" xfId="0" applyNumberFormat="1" applyFont="1" applyFill="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6" fillId="2" borderId="1" xfId="0" applyFont="1" applyFill="1" applyBorder="1" applyAlignment="1">
      <alignment horizontal="center" vertical="center"/>
    </xf>
    <xf numFmtId="0" fontId="6"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8" fillId="0" borderId="2" xfId="0" applyFont="1" applyFill="1" applyBorder="1" applyAlignment="1">
      <alignment horizontal="left" vertical="center"/>
    </xf>
    <xf numFmtId="0" fontId="37" fillId="0" borderId="1" xfId="0" applyFont="1" applyBorder="1" applyAlignment="1">
      <alignment horizontal="center" vertical="center"/>
    </xf>
    <xf numFmtId="0" fontId="8" fillId="0" borderId="0" xfId="0" applyFont="1" applyBorder="1" applyAlignment="1">
      <alignment vertical="center"/>
    </xf>
    <xf numFmtId="0" fontId="6" fillId="0" borderId="13" xfId="0" applyFont="1" applyFill="1" applyBorder="1" applyAlignment="1">
      <alignment horizontal="right" vertical="center"/>
    </xf>
    <xf numFmtId="0" fontId="8" fillId="2" borderId="5" xfId="0" applyFont="1" applyFill="1" applyBorder="1" applyAlignment="1">
      <alignment horizontal="center" vertical="center"/>
    </xf>
    <xf numFmtId="0" fontId="6" fillId="0" borderId="0" xfId="0" applyFont="1" applyBorder="1" applyAlignment="1" applyProtection="1">
      <alignment horizontal="center" vertical="center"/>
    </xf>
    <xf numFmtId="0" fontId="8" fillId="0" borderId="0" xfId="0" applyFont="1" applyBorder="1" applyAlignment="1">
      <alignment horizontal="left" vertical="center"/>
    </xf>
    <xf numFmtId="3" fontId="6" fillId="0" borderId="0" xfId="3" applyNumberFormat="1" applyFont="1" applyBorder="1" applyAlignment="1" applyProtection="1">
      <alignment horizontal="center" vertical="center"/>
    </xf>
    <xf numFmtId="0" fontId="8" fillId="2" borderId="1" xfId="0" applyFont="1" applyFill="1" applyBorder="1" applyAlignment="1">
      <alignment horizontal="center" vertical="center"/>
    </xf>
    <xf numFmtId="0" fontId="8" fillId="0" borderId="0" xfId="0" applyFont="1" applyAlignment="1">
      <alignment vertical="center"/>
    </xf>
    <xf numFmtId="0" fontId="8" fillId="0" borderId="0" xfId="0" applyFont="1" applyFill="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6" fillId="0" borderId="0" xfId="0" applyFont="1" applyBorder="1" applyAlignment="1" applyProtection="1">
      <alignment horizontal="center" vertical="center"/>
    </xf>
    <xf numFmtId="0" fontId="8" fillId="2" borderId="1" xfId="0" applyFont="1" applyFill="1" applyBorder="1" applyAlignment="1">
      <alignment horizontal="center" vertical="center"/>
    </xf>
    <xf numFmtId="0" fontId="6" fillId="0" borderId="3" xfId="0" applyFont="1" applyFill="1" applyBorder="1" applyAlignment="1" applyProtection="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Fill="1" applyBorder="1" applyAlignment="1">
      <alignment vertical="center"/>
    </xf>
    <xf numFmtId="0" fontId="9" fillId="0" borderId="4" xfId="0" applyFont="1" applyBorder="1" applyAlignment="1" applyProtection="1">
      <alignment horizontal="center" vertical="center"/>
    </xf>
    <xf numFmtId="0" fontId="8" fillId="0" borderId="0" xfId="0" applyFont="1" applyFill="1" applyBorder="1" applyAlignment="1">
      <alignment horizontal="center" vertical="center"/>
    </xf>
    <xf numFmtId="0" fontId="35" fillId="0" borderId="13" xfId="0" applyFont="1" applyFill="1" applyBorder="1" applyAlignment="1">
      <alignment horizontal="center" vertical="center"/>
    </xf>
    <xf numFmtId="0" fontId="8" fillId="0" borderId="0" xfId="0" applyFont="1" applyFill="1" applyBorder="1" applyAlignment="1" applyProtection="1">
      <alignment vertical="center"/>
    </xf>
    <xf numFmtId="3" fontId="37" fillId="0" borderId="0" xfId="3" applyNumberFormat="1" applyFont="1" applyFill="1" applyBorder="1" applyAlignment="1" applyProtection="1">
      <alignment horizontal="center" vertical="center"/>
    </xf>
    <xf numFmtId="0" fontId="9" fillId="0" borderId="3" xfId="0" applyFont="1" applyBorder="1" applyAlignment="1" applyProtection="1">
      <alignment horizontal="center" vertical="center"/>
    </xf>
    <xf numFmtId="0" fontId="8" fillId="0" borderId="3" xfId="0" applyFont="1" applyFill="1" applyBorder="1" applyAlignment="1" applyProtection="1">
      <alignment horizontal="center" vertical="center"/>
    </xf>
    <xf numFmtId="0" fontId="2" fillId="0" borderId="0" xfId="0" applyFont="1" applyFill="1" applyBorder="1" applyAlignment="1">
      <alignment horizontal="center" vertical="center"/>
    </xf>
    <xf numFmtId="0" fontId="37" fillId="0" borderId="1" xfId="0" applyFont="1" applyBorder="1" applyAlignment="1" applyProtection="1">
      <alignment horizontal="center" vertical="center"/>
    </xf>
    <xf numFmtId="0" fontId="35" fillId="0" borderId="1" xfId="0" applyFont="1" applyBorder="1" applyAlignment="1" applyProtection="1">
      <alignment horizontal="center" vertical="center"/>
    </xf>
    <xf numFmtId="0" fontId="35" fillId="2" borderId="1" xfId="0" applyFont="1" applyFill="1" applyBorder="1" applyAlignment="1" applyProtection="1">
      <alignment horizontal="center" vertical="center"/>
    </xf>
    <xf numFmtId="0" fontId="8" fillId="0" borderId="0" xfId="0" applyFont="1" applyBorder="1" applyAlignment="1" applyProtection="1">
      <alignment horizontal="left" vertical="center"/>
    </xf>
    <xf numFmtId="164" fontId="38" fillId="0" borderId="0" xfId="0" applyNumberFormat="1" applyFont="1" applyBorder="1" applyAlignment="1" applyProtection="1">
      <alignment horizontal="right" vertical="center"/>
    </xf>
    <xf numFmtId="0" fontId="6" fillId="0" borderId="0" xfId="0" applyFont="1" applyBorder="1" applyAlignment="1" applyProtection="1">
      <alignment horizontal="left" vertical="center"/>
    </xf>
    <xf numFmtId="3" fontId="6" fillId="0" borderId="0" xfId="3" applyNumberFormat="1" applyFont="1" applyBorder="1" applyAlignment="1" applyProtection="1">
      <alignment horizontal="left" vertical="center"/>
    </xf>
    <xf numFmtId="0" fontId="26" fillId="0" borderId="0" xfId="0" applyFont="1" applyAlignment="1" applyProtection="1">
      <alignment vertical="center"/>
    </xf>
    <xf numFmtId="0" fontId="8" fillId="0" borderId="0" xfId="0" applyFont="1" applyBorder="1" applyAlignment="1">
      <alignment vertical="center"/>
    </xf>
    <xf numFmtId="0" fontId="37" fillId="0" borderId="1" xfId="0" applyFont="1" applyBorder="1" applyAlignment="1" applyProtection="1">
      <alignment horizontal="right"/>
    </xf>
    <xf numFmtId="0" fontId="35" fillId="2" borderId="6" xfId="0" applyFont="1" applyFill="1" applyBorder="1" applyAlignment="1">
      <alignment horizontal="center" vertical="center"/>
    </xf>
    <xf numFmtId="0" fontId="35" fillId="0" borderId="2" xfId="0" applyFont="1" applyBorder="1" applyAlignment="1">
      <alignment horizontal="center" vertical="center"/>
    </xf>
    <xf numFmtId="0" fontId="35" fillId="2" borderId="10" xfId="0" applyFont="1" applyFill="1" applyBorder="1" applyAlignment="1">
      <alignment horizontal="center" vertical="center"/>
    </xf>
    <xf numFmtId="0" fontId="6" fillId="0" borderId="3" xfId="0" applyFont="1" applyFill="1" applyBorder="1" applyAlignment="1">
      <alignment horizontal="right" vertical="center"/>
    </xf>
    <xf numFmtId="0" fontId="0" fillId="0" borderId="3" xfId="0" applyFill="1" applyBorder="1"/>
    <xf numFmtId="0" fontId="35" fillId="0" borderId="3" xfId="0" applyFont="1" applyFill="1" applyBorder="1" applyAlignment="1">
      <alignment horizontal="center" vertical="center"/>
    </xf>
    <xf numFmtId="3" fontId="6" fillId="0" borderId="0" xfId="3" applyNumberFormat="1" applyFont="1" applyBorder="1" applyAlignment="1" applyProtection="1">
      <alignment horizontal="center" vertical="center"/>
    </xf>
    <xf numFmtId="0" fontId="8" fillId="0" borderId="0" xfId="0" applyFont="1" applyBorder="1" applyAlignment="1">
      <alignment vertical="center"/>
    </xf>
    <xf numFmtId="0" fontId="35" fillId="0" borderId="3"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0" fontId="56" fillId="0" borderId="0" xfId="0" applyFont="1" applyAlignment="1">
      <alignment vertical="center"/>
    </xf>
    <xf numFmtId="0" fontId="57" fillId="0" borderId="0" xfId="0" applyFont="1"/>
    <xf numFmtId="0" fontId="57" fillId="0" borderId="0" xfId="0" applyFont="1" applyAlignment="1">
      <alignment horizontal="right"/>
    </xf>
    <xf numFmtId="0" fontId="57" fillId="0" borderId="0" xfId="0" applyFont="1" applyAlignment="1">
      <alignment horizontal="left"/>
    </xf>
    <xf numFmtId="0" fontId="60" fillId="0" borderId="0"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4"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24" fillId="0" borderId="0" xfId="0" applyFont="1" applyFill="1" applyBorder="1" applyAlignment="1" applyProtection="1">
      <alignment vertical="center"/>
    </xf>
    <xf numFmtId="0" fontId="24" fillId="0" borderId="0" xfId="0" applyFont="1" applyFill="1" applyBorder="1" applyAlignment="1" applyProtection="1">
      <alignment horizontal="left" vertical="center"/>
    </xf>
    <xf numFmtId="0" fontId="15" fillId="0" borderId="0" xfId="0" applyFont="1" applyFill="1" applyBorder="1" applyAlignment="1" applyProtection="1">
      <alignment vertical="center"/>
    </xf>
    <xf numFmtId="0" fontId="8" fillId="0" borderId="0" xfId="0" applyFont="1" applyBorder="1"/>
    <xf numFmtId="164" fontId="37" fillId="0" borderId="1" xfId="0" applyNumberFormat="1" applyFont="1" applyBorder="1"/>
    <xf numFmtId="164" fontId="45" fillId="0" borderId="1" xfId="0" applyNumberFormat="1" applyFont="1" applyBorder="1"/>
    <xf numFmtId="164" fontId="45" fillId="0" borderId="4" xfId="0" applyNumberFormat="1" applyFont="1" applyBorder="1" applyAlignment="1">
      <alignment vertical="center"/>
    </xf>
    <xf numFmtId="0" fontId="66" fillId="0" borderId="4" xfId="0" applyFont="1" applyBorder="1" applyAlignment="1">
      <alignment vertical="center"/>
    </xf>
    <xf numFmtId="0" fontId="7" fillId="0" borderId="7" xfId="0" applyNumberFormat="1" applyFont="1" applyBorder="1" applyAlignment="1" applyProtection="1">
      <alignment horizontal="center" vertical="center"/>
    </xf>
    <xf numFmtId="0" fontId="8" fillId="0" borderId="4" xfId="0" applyFont="1" applyBorder="1" applyAlignment="1">
      <alignment horizontal="center" vertical="center"/>
    </xf>
    <xf numFmtId="0" fontId="8" fillId="0" borderId="3" xfId="0" applyFont="1" applyFill="1" applyBorder="1" applyAlignment="1" applyProtection="1">
      <alignment vertical="center"/>
    </xf>
    <xf numFmtId="0" fontId="35" fillId="0" borderId="0" xfId="0" applyFont="1" applyFill="1" applyBorder="1" applyAlignment="1">
      <alignment horizontal="center" vertical="center"/>
    </xf>
    <xf numFmtId="0" fontId="8" fillId="0" borderId="2" xfId="0" applyFont="1" applyBorder="1" applyAlignment="1">
      <alignment vertical="center"/>
    </xf>
    <xf numFmtId="0" fontId="8" fillId="0" borderId="0" xfId="0" applyFont="1" applyAlignment="1">
      <alignment vertical="center"/>
    </xf>
    <xf numFmtId="164" fontId="35" fillId="2" borderId="1" xfId="0" applyNumberFormat="1" applyFont="1" applyFill="1" applyBorder="1" applyAlignment="1">
      <alignment vertical="center"/>
    </xf>
    <xf numFmtId="164" fontId="6" fillId="0" borderId="1" xfId="0" applyNumberFormat="1" applyFont="1" applyBorder="1" applyAlignment="1" applyProtection="1">
      <alignment horizontal="center" vertical="center"/>
      <protection locked="0"/>
    </xf>
    <xf numFmtId="0" fontId="7" fillId="0" borderId="14" xfId="0" applyFont="1" applyFill="1" applyBorder="1" applyAlignment="1" applyProtection="1">
      <alignment horizontal="center" vertical="center"/>
    </xf>
    <xf numFmtId="0" fontId="7" fillId="0" borderId="14" xfId="0" applyFont="1" applyBorder="1" applyAlignment="1">
      <alignment horizontal="center" vertical="center"/>
    </xf>
    <xf numFmtId="164" fontId="6" fillId="2" borderId="1" xfId="0" applyNumberFormat="1" applyFont="1" applyFill="1" applyBorder="1" applyAlignment="1">
      <alignment horizontal="center" vertical="center"/>
    </xf>
    <xf numFmtId="0" fontId="8" fillId="0" borderId="2" xfId="0" applyFont="1" applyBorder="1" applyAlignment="1">
      <alignment vertical="center"/>
    </xf>
    <xf numFmtId="0" fontId="15" fillId="0" borderId="0" xfId="0" applyFont="1" applyFill="1" applyBorder="1" applyAlignment="1">
      <alignment horizontal="left" vertical="center"/>
    </xf>
    <xf numFmtId="0" fontId="8" fillId="0" borderId="0" xfId="0" applyFont="1" applyAlignment="1">
      <alignment vertical="center"/>
    </xf>
    <xf numFmtId="0" fontId="8" fillId="0" borderId="0" xfId="0" applyFont="1" applyBorder="1"/>
    <xf numFmtId="0" fontId="17" fillId="0" borderId="0" xfId="0" applyFont="1" applyAlignment="1">
      <alignment vertical="center"/>
    </xf>
    <xf numFmtId="0" fontId="8" fillId="0" borderId="1" xfId="0" applyFont="1" applyBorder="1" applyAlignment="1">
      <alignment vertical="center"/>
    </xf>
    <xf numFmtId="0" fontId="69" fillId="0" borderId="0" xfId="0" applyFont="1" applyAlignment="1">
      <alignment vertical="center"/>
    </xf>
    <xf numFmtId="0" fontId="17" fillId="0" borderId="0" xfId="0" applyFont="1" applyBorder="1" applyAlignment="1">
      <alignment horizontal="center" vertical="center"/>
    </xf>
    <xf numFmtId="0" fontId="35" fillId="0" borderId="0" xfId="0" applyFont="1" applyFill="1" applyBorder="1" applyAlignment="1">
      <alignment vertical="center"/>
    </xf>
    <xf numFmtId="0" fontId="8" fillId="0" borderId="2" xfId="0" applyFont="1" applyFill="1" applyBorder="1" applyAlignment="1" applyProtection="1">
      <alignment horizontal="left" vertical="center"/>
    </xf>
    <xf numFmtId="0" fontId="8" fillId="0" borderId="1" xfId="0" applyFont="1" applyBorder="1" applyAlignment="1">
      <alignment vertical="center"/>
    </xf>
    <xf numFmtId="164" fontId="35" fillId="2" borderId="1" xfId="0" applyNumberFormat="1" applyFont="1" applyFill="1" applyBorder="1" applyAlignment="1">
      <alignment vertical="center"/>
    </xf>
    <xf numFmtId="0" fontId="8" fillId="0" borderId="1" xfId="0" applyFont="1" applyFill="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xf>
    <xf numFmtId="0" fontId="15" fillId="0" borderId="0" xfId="0" applyFont="1" applyAlignment="1">
      <alignment vertical="center"/>
    </xf>
    <xf numFmtId="0" fontId="8" fillId="2" borderId="1" xfId="0" applyFont="1" applyFill="1" applyBorder="1" applyAlignment="1">
      <alignment vertical="center"/>
    </xf>
    <xf numFmtId="164" fontId="35" fillId="2" borderId="1" xfId="0" applyNumberFormat="1" applyFont="1" applyFill="1" applyBorder="1" applyAlignment="1">
      <alignment vertical="center"/>
    </xf>
    <xf numFmtId="0" fontId="8" fillId="0" borderId="1" xfId="0" applyFont="1" applyBorder="1" applyAlignment="1">
      <alignment vertical="center"/>
    </xf>
    <xf numFmtId="0" fontId="8" fillId="0" borderId="2" xfId="0" applyFont="1" applyFill="1" applyBorder="1" applyAlignment="1" applyProtection="1">
      <alignment horizontal="left" vertical="center"/>
    </xf>
    <xf numFmtId="0" fontId="8" fillId="2" borderId="1" xfId="0" applyFont="1" applyFill="1" applyBorder="1" applyAlignment="1">
      <alignment vertical="center"/>
    </xf>
    <xf numFmtId="0" fontId="70" fillId="0" borderId="0" xfId="10" applyFont="1" applyAlignment="1">
      <alignment vertical="center"/>
    </xf>
    <xf numFmtId="0" fontId="71" fillId="0" borderId="0" xfId="10" applyFont="1" applyAlignment="1">
      <alignment horizontal="center" vertical="center"/>
    </xf>
    <xf numFmtId="0" fontId="72" fillId="0" borderId="0" xfId="10" applyFont="1" applyAlignment="1">
      <alignment horizontal="center" vertical="center"/>
    </xf>
    <xf numFmtId="14" fontId="74" fillId="0" borderId="1" xfId="10" applyNumberFormat="1" applyFont="1" applyBorder="1" applyAlignment="1" applyProtection="1">
      <alignment horizontal="center" vertical="center"/>
      <protection locked="0"/>
    </xf>
    <xf numFmtId="0" fontId="74" fillId="0" borderId="1" xfId="10" applyFont="1" applyBorder="1" applyAlignment="1" applyProtection="1">
      <alignment vertical="top" wrapText="1"/>
      <protection locked="0"/>
    </xf>
    <xf numFmtId="0" fontId="74" fillId="0" borderId="1" xfId="10" applyFont="1" applyBorder="1" applyAlignment="1" applyProtection="1">
      <alignment horizontal="center" vertical="center"/>
      <protection locked="0"/>
    </xf>
    <xf numFmtId="0" fontId="73" fillId="0" borderId="14" xfId="10" applyFont="1" applyBorder="1" applyAlignment="1" applyProtection="1">
      <alignment horizontal="left" vertical="center"/>
    </xf>
    <xf numFmtId="0" fontId="53" fillId="0" borderId="0" xfId="10" applyFont="1" applyAlignment="1" applyProtection="1">
      <alignment horizontal="center" vertical="center"/>
    </xf>
    <xf numFmtId="0" fontId="71" fillId="0" borderId="0" xfId="10" applyFont="1" applyAlignment="1" applyProtection="1">
      <alignment horizontal="center" vertical="center"/>
    </xf>
    <xf numFmtId="0" fontId="1" fillId="0" borderId="13" xfId="10" applyBorder="1" applyAlignment="1" applyProtection="1">
      <alignment vertical="center"/>
    </xf>
    <xf numFmtId="0" fontId="72" fillId="2" borderId="1" xfId="10" applyFont="1" applyFill="1" applyBorder="1" applyAlignment="1" applyProtection="1">
      <alignment horizontal="center" vertical="center" wrapText="1"/>
    </xf>
    <xf numFmtId="0" fontId="72" fillId="2" borderId="1" xfId="10" applyFont="1" applyFill="1" applyBorder="1" applyAlignment="1" applyProtection="1">
      <alignment horizontal="center" vertical="center"/>
    </xf>
    <xf numFmtId="10" fontId="6" fillId="0" borderId="3" xfId="2" applyNumberFormat="1" applyFont="1" applyBorder="1" applyAlignment="1" applyProtection="1">
      <alignment horizontal="center" vertical="center"/>
      <protection locked="0"/>
    </xf>
    <xf numFmtId="164" fontId="37" fillId="0" borderId="3" xfId="0" applyNumberFormat="1" applyFont="1" applyFill="1" applyBorder="1" applyAlignment="1">
      <alignment horizontal="center" vertical="center"/>
    </xf>
    <xf numFmtId="164" fontId="35" fillId="2" borderId="1" xfId="0" applyNumberFormat="1" applyFont="1" applyFill="1" applyBorder="1" applyAlignment="1" applyProtection="1">
      <alignment vertical="center"/>
    </xf>
    <xf numFmtId="164" fontId="35" fillId="2" borderId="5" xfId="0" applyNumberFormat="1" applyFont="1" applyFill="1" applyBorder="1" applyAlignment="1" applyProtection="1">
      <alignment vertical="center"/>
    </xf>
    <xf numFmtId="164" fontId="37" fillId="0" borderId="1" xfId="0" applyNumberFormat="1" applyFont="1" applyBorder="1" applyAlignment="1" applyProtection="1">
      <alignment vertical="center"/>
    </xf>
    <xf numFmtId="164" fontId="35" fillId="0" borderId="1" xfId="0" applyNumberFormat="1" applyFont="1" applyBorder="1" applyAlignment="1" applyProtection="1">
      <alignment vertical="center"/>
    </xf>
    <xf numFmtId="0" fontId="4" fillId="0" borderId="1" xfId="0" applyFont="1" applyBorder="1" applyAlignment="1">
      <alignment vertical="center"/>
    </xf>
    <xf numFmtId="0" fontId="8" fillId="0" borderId="5"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164" fontId="35" fillId="0" borderId="5" xfId="0" applyNumberFormat="1" applyFont="1" applyBorder="1" applyAlignment="1" applyProtection="1">
      <alignment vertical="center"/>
    </xf>
    <xf numFmtId="164" fontId="35" fillId="0" borderId="0" xfId="0" applyNumberFormat="1" applyFont="1" applyFill="1" applyBorder="1" applyAlignment="1" applyProtection="1">
      <alignment vertical="center"/>
    </xf>
    <xf numFmtId="0" fontId="4" fillId="0" borderId="0" xfId="0" applyFont="1" applyBorder="1" applyAlignment="1">
      <alignment vertical="center"/>
    </xf>
    <xf numFmtId="166" fontId="35" fillId="0" borderId="1" xfId="0" applyNumberFormat="1" applyFont="1" applyFill="1" applyBorder="1" applyProtection="1"/>
    <xf numFmtId="0" fontId="76" fillId="0" borderId="0" xfId="0" applyFont="1" applyFill="1" applyBorder="1" applyAlignment="1">
      <alignment horizontal="center" vertical="center"/>
    </xf>
    <xf numFmtId="0" fontId="15" fillId="0" borderId="0" xfId="0" applyFont="1" applyFill="1" applyBorder="1" applyAlignment="1" applyProtection="1">
      <alignment vertical="center"/>
    </xf>
    <xf numFmtId="164" fontId="35" fillId="0" borderId="1" xfId="0" applyNumberFormat="1" applyFont="1" applyBorder="1" applyAlignment="1" applyProtection="1">
      <alignment horizontal="right" vertical="center"/>
    </xf>
    <xf numFmtId="3" fontId="35" fillId="0" borderId="1" xfId="0" applyNumberFormat="1" applyFont="1" applyBorder="1" applyAlignment="1" applyProtection="1">
      <alignment horizontal="right" vertical="center"/>
    </xf>
    <xf numFmtId="1" fontId="37" fillId="0" borderId="1" xfId="0" applyNumberFormat="1" applyFont="1" applyBorder="1" applyAlignment="1">
      <alignment vertical="center"/>
    </xf>
    <xf numFmtId="0" fontId="8" fillId="0" borderId="1" xfId="0" applyFont="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xf>
    <xf numFmtId="0" fontId="8" fillId="0" borderId="0" xfId="0" applyFont="1" applyBorder="1"/>
    <xf numFmtId="0" fontId="15" fillId="0" borderId="0" xfId="0" applyFont="1" applyAlignment="1">
      <alignment vertical="center"/>
    </xf>
    <xf numFmtId="0" fontId="15" fillId="0" borderId="0" xfId="0" applyFont="1" applyBorder="1" applyAlignment="1">
      <alignment vertical="center"/>
    </xf>
    <xf numFmtId="0" fontId="8" fillId="0" borderId="0" xfId="0" applyFont="1" applyAlignment="1">
      <alignment vertical="center"/>
    </xf>
    <xf numFmtId="164" fontId="36" fillId="0" borderId="0" xfId="0" applyNumberFormat="1" applyFont="1" applyFill="1" applyBorder="1"/>
    <xf numFmtId="164" fontId="51" fillId="0" borderId="0" xfId="0" applyNumberFormat="1" applyFont="1" applyFill="1" applyBorder="1" applyProtection="1"/>
    <xf numFmtId="166" fontId="51" fillId="0" borderId="0" xfId="0" applyNumberFormat="1" applyFont="1" applyFill="1" applyBorder="1" applyProtection="1"/>
    <xf numFmtId="0" fontId="8" fillId="0" borderId="2" xfId="0" applyFont="1" applyBorder="1" applyAlignment="1">
      <alignment vertical="center"/>
    </xf>
    <xf numFmtId="0" fontId="8" fillId="0" borderId="0" xfId="0" applyFont="1" applyAlignment="1">
      <alignment vertical="center"/>
    </xf>
    <xf numFmtId="6" fontId="37" fillId="0" borderId="5" xfId="0" applyNumberFormat="1" applyFont="1" applyBorder="1" applyAlignment="1">
      <alignment vertical="center"/>
    </xf>
    <xf numFmtId="6" fontId="35" fillId="0" borderId="5" xfId="0" applyNumberFormat="1" applyFont="1" applyBorder="1" applyAlignment="1">
      <alignment vertical="center"/>
    </xf>
    <xf numFmtId="6" fontId="35" fillId="0" borderId="1" xfId="0" applyNumberFormat="1" applyFont="1" applyBorder="1" applyAlignment="1">
      <alignment vertical="center"/>
    </xf>
    <xf numFmtId="6" fontId="37" fillId="0" borderId="1" xfId="0" applyNumberFormat="1" applyFont="1" applyBorder="1" applyAlignment="1">
      <alignment vertical="center"/>
    </xf>
    <xf numFmtId="6" fontId="38" fillId="0" borderId="1" xfId="0" applyNumberFormat="1" applyFont="1" applyBorder="1" applyAlignment="1">
      <alignment vertical="center"/>
    </xf>
    <xf numFmtId="6" fontId="35" fillId="2" borderId="1" xfId="0" applyNumberFormat="1" applyFont="1" applyFill="1" applyBorder="1" applyAlignment="1">
      <alignment vertical="center"/>
    </xf>
    <xf numFmtId="0" fontId="8" fillId="0" borderId="3" xfId="0" applyFont="1" applyBorder="1" applyAlignment="1">
      <alignment horizontal="left" vertical="center"/>
    </xf>
    <xf numFmtId="0" fontId="8" fillId="0" borderId="1" xfId="0" applyFont="1" applyBorder="1" applyAlignment="1">
      <alignment horizontal="left" vertical="center"/>
    </xf>
    <xf numFmtId="0" fontId="25" fillId="0" borderId="0" xfId="0" applyFont="1" applyFill="1" applyBorder="1" applyAlignment="1">
      <alignment vertical="center"/>
    </xf>
    <xf numFmtId="0" fontId="15" fillId="0" borderId="14" xfId="0" applyFont="1" applyBorder="1" applyAlignment="1">
      <alignment horizontal="left" vertical="center"/>
    </xf>
    <xf numFmtId="49" fontId="8" fillId="0" borderId="3" xfId="0" applyNumberFormat="1" applyFont="1" applyBorder="1" applyAlignment="1">
      <alignment horizontal="left" vertical="center"/>
    </xf>
    <xf numFmtId="49" fontId="8" fillId="0" borderId="1" xfId="0" applyNumberFormat="1" applyFont="1" applyBorder="1" applyAlignment="1">
      <alignment horizontal="left" vertical="center"/>
    </xf>
    <xf numFmtId="0" fontId="57" fillId="0" borderId="0" xfId="0" applyFont="1" applyAlignment="1">
      <alignment horizontal="center"/>
    </xf>
    <xf numFmtId="0" fontId="78" fillId="0" borderId="0" xfId="0" applyFont="1"/>
    <xf numFmtId="0" fontId="78" fillId="0" borderId="0" xfId="0" applyFont="1" applyAlignment="1">
      <alignment horizontal="left" indent="4"/>
    </xf>
    <xf numFmtId="0" fontId="22" fillId="0" borderId="0" xfId="0" applyFont="1" applyAlignment="1">
      <alignment horizontal="left"/>
    </xf>
    <xf numFmtId="164" fontId="35" fillId="0" borderId="4" xfId="0" applyNumberFormat="1" applyFont="1" applyFill="1" applyBorder="1" applyAlignment="1">
      <alignment vertical="center"/>
    </xf>
    <xf numFmtId="0" fontId="8" fillId="0" borderId="1" xfId="0" applyFont="1" applyBorder="1" applyAlignment="1">
      <alignment vertical="center"/>
    </xf>
    <xf numFmtId="0" fontId="8" fillId="2" borderId="1" xfId="0" applyFont="1" applyFill="1" applyBorder="1" applyAlignment="1">
      <alignment vertical="center"/>
    </xf>
    <xf numFmtId="0" fontId="8" fillId="0" borderId="0" xfId="0" applyFont="1" applyAlignment="1">
      <alignment vertical="center"/>
    </xf>
    <xf numFmtId="0" fontId="8" fillId="2" borderId="1" xfId="0" applyFont="1" applyFill="1" applyBorder="1" applyAlignment="1">
      <alignment horizontal="center" vertical="center" wrapText="1"/>
    </xf>
    <xf numFmtId="0" fontId="8" fillId="0" borderId="0" xfId="0" applyFont="1" applyAlignment="1">
      <alignment vertical="center"/>
    </xf>
    <xf numFmtId="3" fontId="6" fillId="0" borderId="0" xfId="3" applyNumberFormat="1"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8" fillId="2" borderId="1"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Fill="1" applyBorder="1" applyAlignment="1">
      <alignment horizontal="left" vertical="center"/>
    </xf>
    <xf numFmtId="14" fontId="74" fillId="0" borderId="1" xfId="10" applyNumberFormat="1" applyFont="1" applyBorder="1" applyAlignment="1" applyProtection="1">
      <alignment horizontal="center" vertical="center" wrapText="1"/>
      <protection locked="0"/>
    </xf>
    <xf numFmtId="0" fontId="74" fillId="0" borderId="1" xfId="10" applyFont="1" applyBorder="1" applyAlignment="1" applyProtection="1">
      <alignment horizontal="center" vertical="center" wrapText="1"/>
      <protection locked="0"/>
    </xf>
    <xf numFmtId="0" fontId="35" fillId="0" borderId="0" xfId="0" applyFont="1" applyFill="1" applyBorder="1" applyAlignment="1" applyProtection="1">
      <alignment horizontal="center" vertical="center"/>
    </xf>
    <xf numFmtId="0" fontId="8" fillId="0" borderId="0" xfId="0" applyFont="1" applyFill="1" applyBorder="1" applyProtection="1"/>
    <xf numFmtId="0" fontId="4" fillId="0" borderId="0" xfId="0" applyFont="1" applyAlignment="1" applyProtection="1">
      <alignment vertical="center"/>
    </xf>
    <xf numFmtId="0" fontId="8" fillId="0" borderId="0" xfId="0" applyFont="1" applyBorder="1" applyProtection="1"/>
    <xf numFmtId="0" fontId="5" fillId="0" borderId="0"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Alignment="1" applyProtection="1">
      <alignment vertical="center"/>
    </xf>
    <xf numFmtId="0" fontId="83" fillId="0" borderId="0" xfId="0" applyFont="1" applyFill="1" applyBorder="1" applyAlignment="1">
      <alignment horizontal="left" vertical="top"/>
    </xf>
    <xf numFmtId="0" fontId="84" fillId="0" borderId="0" xfId="0" applyFont="1" applyFill="1" applyBorder="1" applyAlignment="1">
      <alignment horizontal="left" vertical="center"/>
    </xf>
    <xf numFmtId="0" fontId="83" fillId="0" borderId="0" xfId="0" applyFont="1" applyFill="1" applyBorder="1" applyAlignment="1">
      <alignment horizontal="center" vertical="center"/>
    </xf>
    <xf numFmtId="0" fontId="84" fillId="0" borderId="0" xfId="0" applyFont="1" applyBorder="1" applyAlignment="1">
      <alignment vertical="center"/>
    </xf>
    <xf numFmtId="0" fontId="83" fillId="0" borderId="0" xfId="0" applyFont="1" applyFill="1" applyBorder="1" applyAlignment="1">
      <alignment horizontal="center" vertical="top"/>
    </xf>
    <xf numFmtId="3" fontId="83" fillId="0" borderId="0" xfId="3" applyNumberFormat="1" applyFont="1" applyFill="1" applyBorder="1" applyAlignment="1" applyProtection="1">
      <alignment horizontal="center" vertical="top"/>
    </xf>
    <xf numFmtId="0" fontId="84" fillId="0" borderId="0" xfId="0" applyFont="1" applyFill="1" applyBorder="1" applyAlignment="1">
      <alignment vertical="top"/>
    </xf>
    <xf numFmtId="0" fontId="84" fillId="0" borderId="0" xfId="0" applyFont="1" applyFill="1" applyBorder="1" applyAlignment="1" applyProtection="1">
      <alignment vertical="top"/>
    </xf>
    <xf numFmtId="164" fontId="6" fillId="0" borderId="1" xfId="0" applyNumberFormat="1" applyFont="1" applyBorder="1" applyAlignment="1">
      <alignment horizontal="center" vertical="center"/>
    </xf>
    <xf numFmtId="0" fontId="7" fillId="0" borderId="7" xfId="0" applyFont="1" applyFill="1" applyBorder="1" applyAlignment="1">
      <alignment horizontal="center" vertical="center"/>
    </xf>
    <xf numFmtId="164" fontId="35" fillId="0" borderId="11" xfId="0" applyNumberFormat="1" applyFont="1" applyBorder="1" applyAlignment="1">
      <alignment vertical="center"/>
    </xf>
    <xf numFmtId="0" fontId="8" fillId="0" borderId="0" xfId="0" applyFont="1" applyAlignment="1">
      <alignment vertical="center"/>
    </xf>
    <xf numFmtId="0" fontId="8" fillId="0" borderId="2" xfId="0" applyFont="1" applyFill="1" applyBorder="1" applyAlignment="1" applyProtection="1">
      <alignment horizontal="left" vertical="center"/>
    </xf>
    <xf numFmtId="0" fontId="8" fillId="0" borderId="1" xfId="0" applyFont="1" applyBorder="1" applyAlignment="1">
      <alignment vertical="center"/>
    </xf>
    <xf numFmtId="0" fontId="15" fillId="0" borderId="0" xfId="0" applyFont="1" applyBorder="1" applyAlignment="1"/>
    <xf numFmtId="0" fontId="8" fillId="0" borderId="2" xfId="0" applyFont="1" applyBorder="1" applyAlignment="1"/>
    <xf numFmtId="0" fontId="8" fillId="0" borderId="3" xfId="0" applyFont="1" applyBorder="1" applyAlignment="1"/>
    <xf numFmtId="0" fontId="8" fillId="0" borderId="4" xfId="0" applyFont="1" applyBorder="1" applyAlignment="1"/>
    <xf numFmtId="0" fontId="8" fillId="0" borderId="0" xfId="0" applyFont="1" applyAlignment="1">
      <alignment vertical="center"/>
    </xf>
    <xf numFmtId="0" fontId="15" fillId="0" borderId="0" xfId="0" applyFont="1" applyAlignment="1">
      <alignment vertical="center"/>
    </xf>
    <xf numFmtId="0" fontId="8" fillId="0" borderId="1" xfId="0" applyFont="1" applyBorder="1" applyAlignment="1">
      <alignment vertical="center"/>
    </xf>
    <xf numFmtId="0" fontId="3" fillId="0" borderId="0" xfId="0" applyFont="1" applyFill="1"/>
    <xf numFmtId="0" fontId="7" fillId="0" borderId="0" xfId="0" applyFont="1" applyFill="1" applyBorder="1" applyAlignment="1"/>
    <xf numFmtId="0" fontId="85" fillId="0" borderId="0" xfId="0" applyFont="1" applyFill="1" applyBorder="1" applyAlignment="1">
      <alignment horizontal="left" vertical="center" indent="2"/>
    </xf>
    <xf numFmtId="0" fontId="9" fillId="6" borderId="3" xfId="0" applyFont="1" applyFill="1" applyBorder="1" applyAlignment="1" applyProtection="1">
      <alignment horizontal="center" vertical="center"/>
      <protection locked="0"/>
    </xf>
    <xf numFmtId="0" fontId="9" fillId="6" borderId="4" xfId="0" applyFont="1" applyFill="1" applyBorder="1" applyAlignment="1" applyProtection="1">
      <alignment horizontal="center" vertical="center"/>
      <protection locked="0"/>
    </xf>
    <xf numFmtId="0" fontId="9" fillId="6" borderId="3" xfId="0" applyFont="1" applyFill="1" applyBorder="1" applyAlignment="1" applyProtection="1">
      <alignment vertical="center"/>
      <protection locked="0"/>
    </xf>
    <xf numFmtId="0" fontId="6" fillId="6"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xf>
    <xf numFmtId="0" fontId="8" fillId="6" borderId="1" xfId="0" applyFont="1" applyFill="1" applyBorder="1" applyAlignment="1" applyProtection="1">
      <alignment horizontal="center" vertical="center"/>
      <protection locked="0"/>
    </xf>
    <xf numFmtId="0" fontId="8" fillId="6" borderId="1" xfId="0" applyFont="1" applyFill="1" applyBorder="1" applyAlignment="1" applyProtection="1">
      <alignment vertical="center"/>
      <protection locked="0"/>
    </xf>
    <xf numFmtId="0" fontId="6" fillId="6" borderId="1" xfId="0" applyFont="1" applyFill="1" applyBorder="1" applyAlignment="1" applyProtection="1">
      <alignment horizontal="center"/>
      <protection locked="0"/>
    </xf>
    <xf numFmtId="164" fontId="6" fillId="6" borderId="2" xfId="1" applyNumberFormat="1" applyFont="1" applyFill="1" applyBorder="1" applyProtection="1">
      <protection locked="0"/>
    </xf>
    <xf numFmtId="1" fontId="6" fillId="6" borderId="1" xfId="1" applyNumberFormat="1" applyFont="1" applyFill="1" applyBorder="1" applyAlignment="1" applyProtection="1">
      <alignment horizontal="center"/>
      <protection locked="0"/>
    </xf>
    <xf numFmtId="0" fontId="6" fillId="6" borderId="1" xfId="0" applyNumberFormat="1" applyFont="1" applyFill="1" applyBorder="1" applyAlignment="1" applyProtection="1">
      <alignment horizontal="left"/>
      <protection locked="0"/>
    </xf>
    <xf numFmtId="10" fontId="6" fillId="6" borderId="1" xfId="0" applyNumberFormat="1" applyFont="1" applyFill="1" applyBorder="1" applyAlignment="1" applyProtection="1">
      <alignment horizontal="center"/>
      <protection locked="0"/>
    </xf>
    <xf numFmtId="0" fontId="23" fillId="6" borderId="1" xfId="0" applyNumberFormat="1" applyFont="1" applyFill="1" applyBorder="1" applyAlignment="1" applyProtection="1">
      <protection locked="0"/>
    </xf>
    <xf numFmtId="10" fontId="6" fillId="6" borderId="1" xfId="0" applyNumberFormat="1" applyFont="1" applyFill="1" applyBorder="1" applyProtection="1">
      <protection locked="0"/>
    </xf>
    <xf numFmtId="164" fontId="14" fillId="6" borderId="1" xfId="0" applyNumberFormat="1" applyFont="1" applyFill="1" applyBorder="1" applyProtection="1">
      <protection locked="0"/>
    </xf>
    <xf numFmtId="164" fontId="6" fillId="6" borderId="1" xfId="0" applyNumberFormat="1" applyFont="1" applyFill="1" applyBorder="1" applyAlignment="1" applyProtection="1">
      <alignment horizontal="right" vertical="center"/>
      <protection locked="0"/>
    </xf>
    <xf numFmtId="164" fontId="6" fillId="6" borderId="1" xfId="0" applyNumberFormat="1" applyFont="1" applyFill="1" applyBorder="1" applyProtection="1">
      <protection locked="0"/>
    </xf>
    <xf numFmtId="0" fontId="23" fillId="6" borderId="1" xfId="0" applyFont="1" applyFill="1" applyBorder="1" applyAlignment="1" applyProtection="1">
      <alignment horizontal="left"/>
      <protection locked="0"/>
    </xf>
    <xf numFmtId="10" fontId="6" fillId="6" borderId="2" xfId="0" applyNumberFormat="1" applyFont="1" applyFill="1" applyBorder="1" applyAlignment="1" applyProtection="1">
      <alignment horizontal="center"/>
      <protection locked="0"/>
    </xf>
    <xf numFmtId="164" fontId="8" fillId="6" borderId="1" xfId="0" applyNumberFormat="1" applyFont="1" applyFill="1" applyBorder="1" applyProtection="1">
      <protection locked="0"/>
    </xf>
    <xf numFmtId="164" fontId="6" fillId="6" borderId="1" xfId="0" applyNumberFormat="1" applyFont="1" applyFill="1" applyBorder="1" applyAlignment="1" applyProtection="1">
      <alignment vertical="center"/>
      <protection locked="0"/>
    </xf>
    <xf numFmtId="164" fontId="6" fillId="6" borderId="1" xfId="1" applyNumberFormat="1" applyFont="1" applyFill="1" applyBorder="1" applyAlignment="1" applyProtection="1">
      <alignment vertical="center"/>
      <protection locked="0"/>
    </xf>
    <xf numFmtId="10" fontId="6" fillId="6" borderId="3" xfId="2" applyNumberFormat="1" applyFont="1" applyFill="1" applyBorder="1" applyAlignment="1" applyProtection="1">
      <alignment horizontal="center" vertical="center"/>
      <protection locked="0"/>
    </xf>
    <xf numFmtId="10" fontId="6" fillId="6" borderId="3" xfId="0" applyNumberFormat="1" applyFont="1" applyFill="1" applyBorder="1" applyAlignment="1" applyProtection="1">
      <alignment horizontal="center" vertical="center"/>
      <protection locked="0"/>
    </xf>
    <xf numFmtId="165" fontId="6" fillId="6" borderId="1" xfId="0" applyNumberFormat="1" applyFont="1" applyFill="1" applyBorder="1" applyAlignment="1" applyProtection="1">
      <alignment horizontal="right"/>
      <protection locked="0"/>
    </xf>
    <xf numFmtId="0" fontId="4" fillId="0" borderId="15" xfId="0" applyFont="1" applyBorder="1" applyAlignment="1">
      <alignment vertical="center"/>
    </xf>
    <xf numFmtId="3" fontId="6" fillId="6" borderId="1" xfId="0" applyNumberFormat="1" applyFont="1" applyFill="1" applyBorder="1" applyAlignment="1" applyProtection="1">
      <alignment horizontal="center" vertical="center"/>
      <protection locked="0"/>
    </xf>
    <xf numFmtId="1" fontId="6" fillId="6" borderId="1" xfId="0" applyNumberFormat="1" applyFont="1" applyFill="1" applyBorder="1" applyAlignment="1" applyProtection="1">
      <alignment horizontal="right" vertical="center"/>
      <protection locked="0"/>
    </xf>
    <xf numFmtId="9" fontId="6" fillId="6" borderId="1" xfId="0" applyNumberFormat="1" applyFont="1" applyFill="1" applyBorder="1" applyAlignment="1" applyProtection="1">
      <alignment vertical="center"/>
      <protection locked="0"/>
    </xf>
    <xf numFmtId="3" fontId="6" fillId="6" borderId="1" xfId="0" applyNumberFormat="1" applyFont="1" applyFill="1" applyBorder="1" applyAlignment="1" applyProtection="1">
      <alignment vertical="center"/>
      <protection locked="0"/>
    </xf>
    <xf numFmtId="10" fontId="6" fillId="6" borderId="4" xfId="0" applyNumberFormat="1" applyFont="1" applyFill="1" applyBorder="1" applyAlignment="1" applyProtection="1">
      <alignment horizontal="right" vertical="center"/>
      <protection locked="0"/>
    </xf>
    <xf numFmtId="10" fontId="6" fillId="6" borderId="1" xfId="0" applyNumberFormat="1" applyFont="1" applyFill="1" applyBorder="1" applyAlignment="1" applyProtection="1">
      <protection locked="0"/>
    </xf>
    <xf numFmtId="166" fontId="6" fillId="6" borderId="1" xfId="0" applyNumberFormat="1" applyFont="1" applyFill="1" applyBorder="1" applyAlignment="1" applyProtection="1">
      <protection locked="0"/>
    </xf>
    <xf numFmtId="164" fontId="6" fillId="6" borderId="7" xfId="0" applyNumberFormat="1" applyFont="1" applyFill="1" applyBorder="1" applyAlignment="1" applyProtection="1">
      <alignment vertical="center"/>
      <protection locked="0"/>
    </xf>
    <xf numFmtId="10" fontId="6" fillId="6" borderId="5" xfId="0" applyNumberFormat="1" applyFont="1" applyFill="1" applyBorder="1" applyAlignment="1" applyProtection="1">
      <alignment horizontal="center" vertical="center"/>
      <protection locked="0"/>
    </xf>
    <xf numFmtId="10" fontId="6" fillId="0" borderId="5" xfId="0" applyNumberFormat="1" applyFont="1" applyFill="1" applyBorder="1" applyAlignment="1" applyProtection="1">
      <alignment horizontal="center" vertical="center"/>
      <protection locked="0"/>
    </xf>
    <xf numFmtId="10" fontId="6" fillId="0" borderId="5" xfId="0" applyNumberFormat="1" applyFont="1" applyFill="1" applyBorder="1" applyAlignment="1" applyProtection="1">
      <alignment horizontal="center" vertical="center"/>
    </xf>
    <xf numFmtId="6" fontId="6" fillId="6" borderId="1" xfId="0" applyNumberFormat="1" applyFont="1" applyFill="1" applyBorder="1" applyAlignment="1" applyProtection="1">
      <alignment vertical="center"/>
      <protection locked="0"/>
    </xf>
    <xf numFmtId="0" fontId="6" fillId="6" borderId="4" xfId="0" applyFont="1" applyFill="1" applyBorder="1" applyAlignment="1" applyProtection="1">
      <alignment vertical="center"/>
      <protection locked="0"/>
    </xf>
    <xf numFmtId="0" fontId="8" fillId="0" borderId="2" xfId="0" applyFont="1" applyFill="1" applyBorder="1" applyAlignment="1">
      <alignment horizontal="left" vertical="center" indent="3"/>
    </xf>
    <xf numFmtId="0" fontId="6" fillId="0" borderId="2" xfId="0" applyFont="1" applyFill="1" applyBorder="1" applyAlignment="1" applyProtection="1">
      <alignment vertical="center"/>
    </xf>
    <xf numFmtId="164" fontId="88" fillId="0" borderId="1" xfId="0" applyNumberFormat="1" applyFont="1" applyFill="1" applyBorder="1" applyAlignment="1" applyProtection="1">
      <alignment vertical="center"/>
    </xf>
    <xf numFmtId="164" fontId="88" fillId="0" borderId="4" xfId="0" applyNumberFormat="1" applyFont="1" applyFill="1" applyBorder="1" applyAlignment="1">
      <alignment horizontal="center" vertical="center"/>
    </xf>
    <xf numFmtId="164" fontId="88" fillId="0" borderId="4" xfId="1" applyNumberFormat="1" applyFont="1" applyFill="1" applyBorder="1" applyAlignment="1">
      <alignment horizontal="center" vertical="center"/>
    </xf>
    <xf numFmtId="0" fontId="15" fillId="0" borderId="0" xfId="0" applyFont="1" applyFill="1" applyBorder="1" applyAlignment="1">
      <alignment horizontal="left"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3" fontId="6" fillId="0" borderId="0" xfId="3" applyNumberFormat="1" applyFont="1" applyBorder="1" applyAlignment="1" applyProtection="1">
      <alignment horizontal="center" vertical="center"/>
    </xf>
    <xf numFmtId="0" fontId="6" fillId="2" borderId="2" xfId="0" applyFont="1" applyFill="1" applyBorder="1" applyAlignment="1">
      <alignment horizontal="right" vertical="center"/>
    </xf>
    <xf numFmtId="0" fontId="6" fillId="2" borderId="4" xfId="0" applyFont="1" applyFill="1" applyBorder="1" applyAlignment="1">
      <alignment horizontal="right" vertical="center"/>
    </xf>
    <xf numFmtId="0" fontId="6" fillId="2" borderId="2" xfId="0" applyFont="1" applyFill="1" applyBorder="1" applyAlignment="1">
      <alignment vertical="center"/>
    </xf>
    <xf numFmtId="0" fontId="6" fillId="2" borderId="4" xfId="0" applyFont="1" applyFill="1" applyBorder="1" applyAlignment="1">
      <alignment vertical="center"/>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0" borderId="2" xfId="0" applyFont="1" applyBorder="1" applyAlignment="1" applyProtection="1">
      <alignment vertical="center"/>
    </xf>
    <xf numFmtId="0" fontId="8" fillId="0" borderId="4" xfId="0" applyFont="1" applyBorder="1" applyAlignment="1" applyProtection="1">
      <alignment vertical="center"/>
    </xf>
    <xf numFmtId="0" fontId="8" fillId="0" borderId="2" xfId="0" applyFont="1" applyBorder="1" applyAlignment="1">
      <alignment vertical="center"/>
    </xf>
    <xf numFmtId="0" fontId="8" fillId="0" borderId="4" xfId="0" applyFont="1" applyBorder="1" applyAlignment="1">
      <alignment vertical="center"/>
    </xf>
    <xf numFmtId="0" fontId="25"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2" xfId="0" applyFont="1" applyFill="1" applyBorder="1" applyAlignment="1">
      <alignment horizontal="left" vertical="center"/>
    </xf>
    <xf numFmtId="0" fontId="2" fillId="0" borderId="3" xfId="0" applyFont="1" applyBorder="1" applyAlignment="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8" fillId="0" borderId="3" xfId="0" applyFont="1" applyFill="1" applyBorder="1" applyAlignment="1" applyProtection="1">
      <alignment horizontal="center" vertical="center"/>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3" xfId="0" applyFont="1" applyBorder="1" applyAlignment="1" applyProtection="1">
      <alignment horizontal="left" vertical="center"/>
    </xf>
    <xf numFmtId="0" fontId="9" fillId="0" borderId="3"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protection locked="0"/>
    </xf>
    <xf numFmtId="0" fontId="2" fillId="0" borderId="3" xfId="0" applyFont="1" applyBorder="1" applyAlignment="1" applyProtection="1">
      <alignment vertical="center"/>
    </xf>
    <xf numFmtId="164" fontId="8" fillId="2" borderId="2"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4" xfId="0" applyNumberFormat="1" applyFont="1" applyFill="1" applyBorder="1" applyAlignment="1">
      <alignment horizontal="center" vertical="center"/>
    </xf>
    <xf numFmtId="3" fontId="8" fillId="2" borderId="2" xfId="3" applyNumberFormat="1" applyFont="1" applyFill="1" applyBorder="1" applyAlignment="1" applyProtection="1">
      <alignment horizontal="center" vertical="center"/>
    </xf>
    <xf numFmtId="3" fontId="8" fillId="2" borderId="4" xfId="3" applyNumberFormat="1" applyFont="1" applyFill="1" applyBorder="1" applyAlignment="1" applyProtection="1">
      <alignment horizontal="center" vertical="center"/>
    </xf>
    <xf numFmtId="0" fontId="8" fillId="2" borderId="1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Border="1" applyAlignment="1">
      <alignment horizontal="left" vertical="center"/>
    </xf>
    <xf numFmtId="164" fontId="37" fillId="0" borderId="2" xfId="0" applyNumberFormat="1" applyFont="1" applyBorder="1" applyAlignment="1" applyProtection="1">
      <alignment horizontal="right" vertical="center"/>
    </xf>
    <xf numFmtId="164" fontId="37" fillId="0" borderId="3" xfId="0" applyNumberFormat="1" applyFont="1" applyBorder="1" applyAlignment="1" applyProtection="1">
      <alignment horizontal="right" vertical="center"/>
    </xf>
    <xf numFmtId="0" fontId="6" fillId="0" borderId="2"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3" fontId="6" fillId="0" borderId="2" xfId="3" applyNumberFormat="1" applyFont="1" applyBorder="1" applyAlignment="1" applyProtection="1">
      <alignment horizontal="left" vertical="center"/>
      <protection locked="0"/>
    </xf>
    <xf numFmtId="3" fontId="6" fillId="0" borderId="4" xfId="3" applyNumberFormat="1" applyFont="1" applyBorder="1" applyAlignment="1" applyProtection="1">
      <alignment horizontal="left" vertical="center"/>
      <protection locked="0"/>
    </xf>
    <xf numFmtId="164" fontId="37" fillId="0" borderId="2" xfId="0" applyNumberFormat="1" applyFont="1" applyBorder="1" applyAlignment="1">
      <alignment horizontal="right" vertical="center"/>
    </xf>
    <xf numFmtId="164" fontId="37" fillId="0" borderId="3" xfId="0" applyNumberFormat="1" applyFont="1" applyBorder="1" applyAlignment="1">
      <alignment horizontal="righ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164" fontId="38" fillId="0" borderId="2" xfId="0" applyNumberFormat="1" applyFont="1" applyBorder="1" applyAlignment="1">
      <alignment horizontal="right" vertical="center"/>
    </xf>
    <xf numFmtId="164" fontId="38" fillId="0" borderId="3" xfId="0" applyNumberFormat="1" applyFont="1" applyBorder="1" applyAlignment="1">
      <alignment horizontal="right" vertical="center"/>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164" fontId="6" fillId="0" borderId="2" xfId="0" applyNumberFormat="1" applyFont="1" applyBorder="1" applyAlignment="1" applyProtection="1">
      <alignment horizontal="right" vertical="center"/>
      <protection locked="0"/>
    </xf>
    <xf numFmtId="164" fontId="6" fillId="0" borderId="4" xfId="0" applyNumberFormat="1" applyFont="1" applyBorder="1" applyAlignment="1" applyProtection="1">
      <alignment horizontal="right" vertical="center"/>
      <protection locked="0"/>
    </xf>
    <xf numFmtId="0" fontId="37" fillId="0" borderId="1" xfId="0" applyFont="1" applyBorder="1" applyAlignment="1">
      <alignment horizontal="left" vertical="center"/>
    </xf>
    <xf numFmtId="164" fontId="37" fillId="0" borderId="4" xfId="0" applyNumberFormat="1" applyFont="1" applyBorder="1" applyAlignment="1">
      <alignment horizontal="right" vertical="center"/>
    </xf>
    <xf numFmtId="0" fontId="37" fillId="0" borderId="1" xfId="0" applyFont="1" applyBorder="1" applyAlignment="1">
      <alignment horizontal="center" vertical="center"/>
    </xf>
    <xf numFmtId="0" fontId="37" fillId="0" borderId="2" xfId="0" applyFont="1" applyFill="1" applyBorder="1" applyAlignment="1">
      <alignment horizontal="left" vertical="center"/>
    </xf>
    <xf numFmtId="0" fontId="37" fillId="0" borderId="3" xfId="0" applyFont="1" applyFill="1" applyBorder="1" applyAlignment="1">
      <alignment horizontal="left" vertical="center"/>
    </xf>
    <xf numFmtId="0" fontId="37" fillId="0" borderId="4" xfId="0" applyFont="1" applyFill="1" applyBorder="1" applyAlignment="1">
      <alignment horizontal="left" vertical="center"/>
    </xf>
    <xf numFmtId="0" fontId="0" fillId="0" borderId="3" xfId="0" applyBorder="1"/>
    <xf numFmtId="0" fontId="0" fillId="0" borderId="4" xfId="0" applyBorder="1"/>
    <xf numFmtId="164" fontId="6" fillId="2" borderId="2" xfId="0" applyNumberFormat="1" applyFont="1" applyFill="1" applyBorder="1" applyAlignment="1">
      <alignment horizontal="right" vertical="center"/>
    </xf>
    <xf numFmtId="164" fontId="6" fillId="2" borderId="4" xfId="0" applyNumberFormat="1" applyFont="1" applyFill="1" applyBorder="1" applyAlignment="1">
      <alignment horizontal="right" vertical="center"/>
    </xf>
    <xf numFmtId="0" fontId="6" fillId="2" borderId="1" xfId="0" applyFont="1" applyFill="1" applyBorder="1" applyAlignment="1">
      <alignment horizontal="center" vertical="center"/>
    </xf>
    <xf numFmtId="0" fontId="6" fillId="0" borderId="0"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6" fillId="2" borderId="3" xfId="0" applyFont="1" applyFill="1" applyBorder="1" applyAlignment="1">
      <alignment horizontal="right" vertical="center"/>
    </xf>
    <xf numFmtId="164" fontId="35" fillId="2" borderId="2" xfId="0" applyNumberFormat="1" applyFont="1" applyFill="1" applyBorder="1" applyAlignment="1">
      <alignment horizontal="right" vertical="center"/>
    </xf>
    <xf numFmtId="164" fontId="35" fillId="2" borderId="4" xfId="0" applyNumberFormat="1" applyFont="1" applyFill="1" applyBorder="1" applyAlignment="1">
      <alignment horizontal="right" vertical="center"/>
    </xf>
    <xf numFmtId="0" fontId="8" fillId="0" borderId="0" xfId="0" applyFont="1" applyFill="1" applyBorder="1" applyAlignment="1" applyProtection="1">
      <alignment horizontal="center" vertical="center"/>
    </xf>
    <xf numFmtId="0" fontId="8" fillId="0" borderId="1" xfId="0" applyFont="1" applyBorder="1" applyAlignment="1">
      <alignment vertical="center"/>
    </xf>
    <xf numFmtId="164" fontId="37" fillId="0" borderId="2" xfId="0" applyNumberFormat="1" applyFont="1" applyBorder="1" applyAlignment="1">
      <alignment vertical="center"/>
    </xf>
    <xf numFmtId="164" fontId="37" fillId="0" borderId="4" xfId="0" applyNumberFormat="1" applyFont="1" applyBorder="1" applyAlignment="1">
      <alignment vertical="center"/>
    </xf>
    <xf numFmtId="0" fontId="35" fillId="2" borderId="4" xfId="0" applyFont="1" applyFill="1" applyBorder="1" applyAlignment="1">
      <alignment horizontal="right" vertical="center"/>
    </xf>
    <xf numFmtId="0" fontId="8" fillId="0" borderId="3" xfId="0" applyFont="1" applyBorder="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164" fontId="6" fillId="0" borderId="2" xfId="0" applyNumberFormat="1" applyFont="1" applyBorder="1" applyAlignment="1" applyProtection="1">
      <alignment vertical="center"/>
      <protection locked="0"/>
    </xf>
    <xf numFmtId="164" fontId="6" fillId="0" borderId="4" xfId="0" applyNumberFormat="1" applyFont="1" applyBorder="1" applyAlignment="1" applyProtection="1">
      <alignment vertical="center"/>
      <protection locked="0"/>
    </xf>
    <xf numFmtId="0" fontId="6" fillId="0" borderId="2" xfId="0" applyFont="1" applyBorder="1" applyAlignment="1" applyProtection="1">
      <alignment vertical="center"/>
      <protection locked="0"/>
    </xf>
    <xf numFmtId="164" fontId="35" fillId="2" borderId="2" xfId="0" applyNumberFormat="1" applyFont="1" applyFill="1" applyBorder="1" applyAlignment="1">
      <alignment vertical="center"/>
    </xf>
    <xf numFmtId="164" fontId="35" fillId="2" borderId="4" xfId="0" applyNumberFormat="1" applyFont="1" applyFill="1" applyBorder="1" applyAlignment="1">
      <alignment vertical="center"/>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5" xfId="0" applyFont="1" applyBorder="1" applyAlignment="1">
      <alignment vertical="top" wrapText="1"/>
    </xf>
    <xf numFmtId="0" fontId="8" fillId="0" borderId="12" xfId="0" applyFont="1" applyBorder="1" applyAlignment="1">
      <alignment vertical="top" wrapText="1"/>
    </xf>
    <xf numFmtId="164" fontId="35" fillId="2" borderId="1" xfId="0" applyNumberFormat="1" applyFont="1" applyFill="1" applyBorder="1" applyAlignment="1">
      <alignment vertical="center"/>
    </xf>
    <xf numFmtId="0" fontId="35" fillId="2" borderId="1" xfId="0" applyFont="1" applyFill="1" applyBorder="1" applyAlignment="1">
      <alignment vertical="center"/>
    </xf>
    <xf numFmtId="0" fontId="6" fillId="2" borderId="1" xfId="0" applyFont="1" applyFill="1" applyBorder="1" applyAlignment="1">
      <alignment horizontal="left" vertical="center"/>
    </xf>
    <xf numFmtId="0" fontId="6" fillId="2" borderId="2"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8" fillId="0" borderId="1" xfId="0" applyFont="1" applyFill="1" applyBorder="1" applyAlignment="1">
      <alignment vertical="center"/>
    </xf>
    <xf numFmtId="0" fontId="54" fillId="0" borderId="0" xfId="10" applyFont="1" applyAlignment="1" applyProtection="1">
      <alignment horizontal="center" vertical="center"/>
    </xf>
    <xf numFmtId="0" fontId="57" fillId="4" borderId="0" xfId="0" applyFont="1" applyFill="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56" fillId="0" borderId="0" xfId="0" applyFont="1" applyAlignment="1">
      <alignment vertical="center"/>
    </xf>
    <xf numFmtId="0" fontId="56" fillId="0" borderId="0" xfId="0" applyFont="1" applyAlignment="1" applyProtection="1">
      <alignment vertical="center"/>
      <protection locked="0"/>
    </xf>
    <xf numFmtId="0" fontId="56" fillId="0" borderId="14" xfId="0" applyFont="1" applyBorder="1" applyAlignment="1" applyProtection="1">
      <alignment vertical="center"/>
      <protection locked="0"/>
    </xf>
    <xf numFmtId="0" fontId="56" fillId="0" borderId="0" xfId="0" applyFont="1" applyBorder="1" applyAlignment="1">
      <alignment vertical="center"/>
    </xf>
    <xf numFmtId="0" fontId="25" fillId="0" borderId="0" xfId="0" applyFont="1" applyAlignment="1">
      <alignment horizontal="center" vertical="center"/>
    </xf>
    <xf numFmtId="0" fontId="65" fillId="0" borderId="0" xfId="0" applyFont="1" applyAlignment="1">
      <alignment vertical="center"/>
    </xf>
    <xf numFmtId="0" fontId="57" fillId="0" borderId="0" xfId="0" applyFont="1" applyAlignment="1"/>
    <xf numFmtId="0" fontId="57" fillId="0" borderId="0" xfId="0" applyFont="1"/>
    <xf numFmtId="0" fontId="65" fillId="0" borderId="0" xfId="0" applyFont="1" applyAlignment="1" applyProtection="1">
      <alignment horizontal="left" vertical="center"/>
    </xf>
    <xf numFmtId="0" fontId="8" fillId="0" borderId="1" xfId="0" applyFont="1" applyFill="1" applyBorder="1" applyAlignment="1">
      <alignment horizontal="left" vertical="center"/>
    </xf>
    <xf numFmtId="0" fontId="6" fillId="0" borderId="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xf>
    <xf numFmtId="0" fontId="8" fillId="2" borderId="2"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6" fillId="6" borderId="1" xfId="0" applyFont="1" applyFill="1" applyBorder="1" applyAlignment="1" applyProtection="1">
      <alignment horizontal="center" vertical="center"/>
      <protection locked="0"/>
    </xf>
    <xf numFmtId="0" fontId="81" fillId="0" borderId="0" xfId="0" applyFont="1" applyAlignment="1">
      <alignment horizontal="center" vertical="center"/>
    </xf>
    <xf numFmtId="3" fontId="37" fillId="0" borderId="7" xfId="3" applyNumberFormat="1" applyFont="1" applyBorder="1" applyAlignment="1" applyProtection="1">
      <alignment horizontal="center" vertical="center"/>
    </xf>
    <xf numFmtId="3" fontId="37" fillId="0" borderId="5" xfId="3" applyNumberFormat="1" applyFont="1" applyBorder="1" applyAlignment="1" applyProtection="1">
      <alignment horizontal="center" vertical="center"/>
    </xf>
    <xf numFmtId="0" fontId="0" fillId="2" borderId="4" xfId="0" applyFill="1" applyBorder="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6" borderId="3" xfId="0" applyFont="1" applyFill="1" applyBorder="1" applyAlignment="1" applyProtection="1">
      <alignment horizontal="left" vertical="center"/>
      <protection locked="0"/>
    </xf>
    <xf numFmtId="0" fontId="33" fillId="6" borderId="3" xfId="0" applyFont="1" applyFill="1" applyBorder="1" applyAlignment="1" applyProtection="1">
      <alignment vertical="center"/>
      <protection locked="0"/>
    </xf>
    <xf numFmtId="49" fontId="9" fillId="6" borderId="3" xfId="0" applyNumberFormat="1" applyFont="1" applyFill="1" applyBorder="1" applyAlignment="1" applyProtection="1">
      <alignment horizontal="center" vertical="center"/>
      <protection locked="0"/>
    </xf>
    <xf numFmtId="49" fontId="33" fillId="6" borderId="3" xfId="0" applyNumberFormat="1" applyFont="1" applyFill="1" applyBorder="1" applyAlignment="1" applyProtection="1">
      <alignment horizontal="center" vertical="center"/>
      <protection locked="0"/>
    </xf>
    <xf numFmtId="0" fontId="33" fillId="0" borderId="4" xfId="0" applyFont="1" applyBorder="1" applyAlignment="1" applyProtection="1">
      <alignment vertical="center"/>
    </xf>
    <xf numFmtId="0" fontId="8" fillId="0" borderId="3" xfId="0" applyFont="1" applyFill="1" applyBorder="1" applyAlignment="1">
      <alignment horizontal="left" vertical="center"/>
    </xf>
    <xf numFmtId="0" fontId="9" fillId="6" borderId="3" xfId="0" applyFont="1" applyFill="1" applyBorder="1" applyAlignment="1" applyProtection="1">
      <alignment horizontal="center" vertical="center"/>
      <protection locked="0"/>
    </xf>
    <xf numFmtId="0" fontId="15" fillId="0" borderId="14" xfId="0" applyFont="1" applyFill="1" applyBorder="1" applyAlignment="1">
      <alignment horizontal="left" vertical="center"/>
    </xf>
    <xf numFmtId="0" fontId="25" fillId="0" borderId="0" xfId="0" applyFont="1" applyFill="1" applyBorder="1" applyAlignment="1">
      <alignment vertical="center"/>
    </xf>
    <xf numFmtId="0" fontId="5" fillId="0" borderId="0" xfId="0" applyFont="1" applyFill="1" applyBorder="1" applyAlignment="1">
      <alignment horizontal="left" vertical="center"/>
    </xf>
    <xf numFmtId="0" fontId="8" fillId="0" borderId="0" xfId="0" applyFont="1" applyBorder="1" applyAlignment="1">
      <alignment vertical="top" wrapText="1"/>
    </xf>
    <xf numFmtId="0" fontId="33" fillId="6" borderId="3" xfId="0" applyFont="1" applyFill="1" applyBorder="1" applyAlignment="1" applyProtection="1">
      <alignment horizontal="left" vertical="center"/>
      <protection locked="0"/>
    </xf>
    <xf numFmtId="0" fontId="0" fillId="6" borderId="3" xfId="0" applyFill="1" applyBorder="1" applyAlignment="1" applyProtection="1">
      <alignment horizontal="left"/>
      <protection locked="0"/>
    </xf>
    <xf numFmtId="0" fontId="0" fillId="6" borderId="4" xfId="0" applyFill="1" applyBorder="1" applyAlignment="1" applyProtection="1">
      <alignment horizontal="left"/>
      <protection locked="0"/>
    </xf>
    <xf numFmtId="0" fontId="2" fillId="0" borderId="3" xfId="0" applyFont="1" applyFill="1" applyBorder="1" applyAlignment="1">
      <alignment horizontal="left" vertical="center"/>
    </xf>
    <xf numFmtId="0" fontId="6" fillId="2" borderId="10" xfId="0" applyFont="1" applyFill="1" applyBorder="1" applyAlignment="1">
      <alignment horizontal="right" vertical="center"/>
    </xf>
    <xf numFmtId="0" fontId="0" fillId="0" borderId="11" xfId="0" applyBorder="1"/>
    <xf numFmtId="0" fontId="8" fillId="0" borderId="13" xfId="0" applyFont="1" applyFill="1" applyBorder="1" applyAlignment="1">
      <alignment horizontal="left" vertical="center"/>
    </xf>
    <xf numFmtId="0" fontId="0" fillId="6" borderId="3" xfId="0" applyFill="1" applyBorder="1" applyAlignment="1" applyProtection="1">
      <alignment horizontal="left" vertical="center"/>
      <protection locked="0"/>
    </xf>
    <xf numFmtId="0" fontId="0" fillId="6" borderId="4" xfId="0" applyFill="1" applyBorder="1" applyAlignment="1" applyProtection="1">
      <alignment horizontal="left" vertical="center"/>
      <protection locked="0"/>
    </xf>
    <xf numFmtId="0" fontId="9" fillId="6" borderId="3" xfId="0" applyFont="1" applyFill="1" applyBorder="1" applyAlignment="1" applyProtection="1">
      <alignment vertical="center"/>
      <protection locked="0"/>
    </xf>
    <xf numFmtId="0" fontId="9" fillId="6" borderId="4" xfId="0" applyFont="1" applyFill="1" applyBorder="1" applyAlignment="1" applyProtection="1">
      <alignment horizontal="left" vertical="center"/>
      <protection locked="0"/>
    </xf>
    <xf numFmtId="0" fontId="8" fillId="0" borderId="3" xfId="0" applyFont="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9" fillId="6" borderId="4" xfId="0" applyFont="1" applyFill="1" applyBorder="1" applyAlignment="1" applyProtection="1">
      <alignment vertical="center"/>
      <protection locked="0"/>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5" fillId="0" borderId="14" xfId="0" applyFont="1" applyBorder="1" applyAlignment="1">
      <alignment horizontal="left" vertical="center"/>
    </xf>
    <xf numFmtId="0" fontId="8" fillId="6" borderId="3" xfId="0" applyNumberFormat="1" applyFont="1" applyFill="1" applyBorder="1" applyAlignment="1" applyProtection="1">
      <alignment horizontal="left" vertical="center"/>
      <protection locked="0"/>
    </xf>
    <xf numFmtId="0" fontId="8" fillId="6" borderId="4" xfId="0" applyNumberFormat="1" applyFont="1" applyFill="1" applyBorder="1" applyAlignment="1" applyProtection="1">
      <alignment horizontal="left" vertical="center"/>
      <protection locked="0"/>
    </xf>
    <xf numFmtId="0" fontId="6" fillId="6" borderId="4" xfId="0" applyNumberFormat="1" applyFont="1" applyFill="1" applyBorder="1" applyAlignment="1" applyProtection="1">
      <alignment vertical="center"/>
      <protection locked="0"/>
    </xf>
    <xf numFmtId="0" fontId="6" fillId="6" borderId="1" xfId="0" applyNumberFormat="1" applyFont="1" applyFill="1" applyBorder="1" applyAlignment="1" applyProtection="1">
      <alignment vertical="center"/>
      <protection locked="0"/>
    </xf>
    <xf numFmtId="0" fontId="6" fillId="0" borderId="14" xfId="0" applyFont="1" applyBorder="1" applyAlignment="1" applyProtection="1">
      <alignment horizontal="left" vertical="center"/>
      <protection locked="0"/>
    </xf>
    <xf numFmtId="0" fontId="8" fillId="2" borderId="2"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22" fillId="0" borderId="0" xfId="0" applyFont="1" applyFill="1" applyBorder="1" applyAlignment="1">
      <alignment horizontal="center" vertical="center"/>
    </xf>
    <xf numFmtId="0" fontId="6" fillId="6" borderId="2" xfId="0" applyFont="1" applyFill="1" applyBorder="1" applyProtection="1">
      <protection locked="0"/>
    </xf>
    <xf numFmtId="0" fontId="6" fillId="6" borderId="4" xfId="0" applyFont="1" applyFill="1" applyBorder="1" applyProtection="1">
      <protection locked="0"/>
    </xf>
    <xf numFmtId="0" fontId="6" fillId="0" borderId="13" xfId="0" applyFont="1" applyBorder="1" applyAlignment="1">
      <alignment horizontal="left" indent="1"/>
    </xf>
    <xf numFmtId="0" fontId="6" fillId="0" borderId="9" xfId="0" applyFont="1" applyBorder="1" applyAlignment="1">
      <alignment horizontal="left" indent="1"/>
    </xf>
    <xf numFmtId="0" fontId="6" fillId="0" borderId="8" xfId="0" applyFont="1" applyBorder="1" applyAlignment="1"/>
    <xf numFmtId="0" fontId="6" fillId="0" borderId="13" xfId="0" applyFont="1" applyBorder="1" applyAlignment="1"/>
    <xf numFmtId="0" fontId="6" fillId="6" borderId="2" xfId="0" applyFont="1" applyFill="1" applyBorder="1" applyAlignment="1" applyProtection="1">
      <alignment horizontal="left" vertical="center"/>
      <protection locked="0"/>
    </xf>
    <xf numFmtId="0" fontId="6" fillId="6" borderId="4" xfId="0" applyFont="1" applyFill="1" applyBorder="1" applyAlignment="1" applyProtection="1">
      <alignment horizontal="left" vertical="center"/>
      <protection locked="0"/>
    </xf>
    <xf numFmtId="0" fontId="8" fillId="2" borderId="3" xfId="0" applyFont="1" applyFill="1" applyBorder="1" applyAlignment="1" applyProtection="1">
      <alignment horizontal="center" vertical="center" wrapText="1"/>
    </xf>
    <xf numFmtId="0" fontId="6" fillId="6" borderId="3" xfId="0" applyFont="1" applyFill="1" applyBorder="1" applyAlignment="1" applyProtection="1">
      <alignment horizontal="left" vertical="center"/>
      <protection locked="0"/>
    </xf>
    <xf numFmtId="0" fontId="15" fillId="0" borderId="0" xfId="0" applyFont="1" applyBorder="1" applyAlignment="1"/>
    <xf numFmtId="0" fontId="8" fillId="0" borderId="2" xfId="0" applyFont="1" applyBorder="1" applyAlignment="1"/>
    <xf numFmtId="0" fontId="8" fillId="0" borderId="3" xfId="0" applyFont="1" applyBorder="1" applyAlignment="1"/>
    <xf numFmtId="0" fontId="8" fillId="0" borderId="4" xfId="0" applyFont="1" applyBorder="1" applyAlignment="1"/>
    <xf numFmtId="0" fontId="8" fillId="0" borderId="0" xfId="0" applyFont="1" applyFill="1" applyBorder="1" applyAlignment="1">
      <alignment vertical="center"/>
    </xf>
    <xf numFmtId="0" fontId="6" fillId="2" borderId="1" xfId="0" applyFont="1" applyFill="1" applyBorder="1" applyAlignment="1">
      <alignment horizontal="right" vertical="center"/>
    </xf>
    <xf numFmtId="0" fontId="6" fillId="0" borderId="13" xfId="0" applyFont="1" applyBorder="1" applyAlignment="1">
      <alignment horizontal="right"/>
    </xf>
    <xf numFmtId="0" fontId="6" fillId="0" borderId="9" xfId="0" applyFont="1" applyBorder="1" applyAlignment="1">
      <alignment horizontal="right"/>
    </xf>
    <xf numFmtId="0" fontId="0" fillId="0" borderId="13" xfId="0" applyBorder="1" applyAlignment="1">
      <alignment horizontal="right"/>
    </xf>
    <xf numFmtId="0" fontId="0" fillId="0" borderId="9" xfId="0" applyBorder="1" applyAlignment="1">
      <alignment horizontal="right"/>
    </xf>
    <xf numFmtId="0" fontId="7" fillId="2" borderId="2" xfId="0" applyFont="1" applyFill="1" applyBorder="1" applyAlignment="1"/>
    <xf numFmtId="0" fontId="7" fillId="2" borderId="3" xfId="0" applyFont="1" applyFill="1" applyBorder="1" applyAlignment="1"/>
    <xf numFmtId="0" fontId="7" fillId="2" borderId="4" xfId="0" applyFont="1" applyFill="1" applyBorder="1" applyAlignment="1"/>
    <xf numFmtId="0" fontId="62" fillId="0" borderId="13" xfId="0" applyFont="1" applyBorder="1" applyAlignment="1"/>
    <xf numFmtId="0" fontId="62" fillId="0" borderId="9" xfId="0" applyFont="1" applyBorder="1" applyAlignment="1"/>
    <xf numFmtId="0" fontId="15" fillId="0" borderId="14" xfId="0" applyFont="1" applyFill="1" applyBorder="1" applyAlignment="1" applyProtection="1">
      <alignment vertical="center"/>
    </xf>
    <xf numFmtId="0" fontId="5" fillId="0" borderId="14" xfId="0" applyFont="1" applyBorder="1"/>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0" fontId="8" fillId="0" borderId="0" xfId="0" applyFont="1" applyAlignment="1">
      <alignment vertical="center"/>
    </xf>
    <xf numFmtId="0" fontId="15" fillId="0" borderId="11" xfId="0" applyFont="1" applyFill="1" applyBorder="1" applyAlignment="1" applyProtection="1">
      <alignment vertical="center"/>
    </xf>
    <xf numFmtId="0" fontId="15" fillId="0" borderId="5" xfId="0" applyFont="1" applyFill="1" applyBorder="1" applyAlignment="1" applyProtection="1">
      <alignment vertical="center"/>
    </xf>
    <xf numFmtId="0" fontId="15" fillId="0" borderId="10" xfId="0" applyFont="1" applyFill="1" applyBorder="1" applyAlignment="1" applyProtection="1">
      <alignment vertical="center"/>
    </xf>
    <xf numFmtId="0" fontId="59" fillId="0" borderId="0" xfId="0" applyFont="1" applyFill="1" applyBorder="1" applyAlignment="1">
      <alignment horizontal="center" vertical="center"/>
    </xf>
    <xf numFmtId="0" fontId="4" fillId="0" borderId="14" xfId="0" applyFont="1" applyBorder="1"/>
    <xf numFmtId="0" fontId="8" fillId="0" borderId="2" xfId="0" applyFont="1" applyFill="1" applyBorder="1" applyAlignment="1">
      <alignment horizontal="left" vertical="center" indent="3"/>
    </xf>
    <xf numFmtId="0" fontId="8" fillId="0" borderId="3" xfId="0" applyFont="1" applyFill="1" applyBorder="1" applyAlignment="1">
      <alignment horizontal="left" vertical="center" indent="3"/>
    </xf>
    <xf numFmtId="0" fontId="8" fillId="0" borderId="4" xfId="0" applyFont="1" applyFill="1" applyBorder="1" applyAlignment="1">
      <alignment horizontal="left" vertical="center" indent="3"/>
    </xf>
    <xf numFmtId="0" fontId="15" fillId="0" borderId="14" xfId="0" applyFont="1" applyFill="1" applyBorder="1" applyAlignment="1" applyProtection="1">
      <alignment horizontal="left" vertical="center"/>
    </xf>
    <xf numFmtId="0" fontId="8" fillId="0" borderId="4" xfId="0" applyFont="1" applyFill="1" applyBorder="1" applyAlignment="1">
      <alignment horizontal="left" vertical="center"/>
    </xf>
    <xf numFmtId="0" fontId="6" fillId="2" borderId="2" xfId="0" applyFont="1" applyFill="1" applyBorder="1" applyAlignment="1" applyProtection="1">
      <alignment horizontal="right" vertical="center"/>
    </xf>
    <xf numFmtId="0" fontId="6" fillId="2" borderId="3" xfId="0" applyFont="1" applyFill="1" applyBorder="1" applyAlignment="1" applyProtection="1">
      <alignment horizontal="right" vertical="center"/>
    </xf>
    <xf numFmtId="0" fontId="6" fillId="2" borderId="4" xfId="0" applyFont="1" applyFill="1" applyBorder="1" applyAlignment="1" applyProtection="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indent="3"/>
    </xf>
    <xf numFmtId="0" fontId="6" fillId="6" borderId="2" xfId="0" applyFont="1" applyFill="1" applyBorder="1" applyAlignment="1">
      <alignment vertical="center"/>
    </xf>
    <xf numFmtId="0" fontId="6" fillId="6" borderId="3" xfId="0" applyFont="1" applyFill="1" applyBorder="1" applyAlignment="1">
      <alignment vertical="center"/>
    </xf>
    <xf numFmtId="0" fontId="6" fillId="6" borderId="4" xfId="0" applyFont="1" applyFill="1" applyBorder="1" applyAlignment="1">
      <alignment vertical="center"/>
    </xf>
    <xf numFmtId="0" fontId="8" fillId="0" borderId="0" xfId="0" applyFont="1" applyBorder="1" applyAlignment="1">
      <alignment vertical="center"/>
    </xf>
    <xf numFmtId="0" fontId="4" fillId="0" borderId="3" xfId="0" applyFont="1" applyBorder="1" applyAlignment="1">
      <alignment horizontal="left" vertical="center" indent="3"/>
    </xf>
    <xf numFmtId="0" fontId="6" fillId="6" borderId="3" xfId="0" applyFont="1" applyFill="1" applyBorder="1" applyAlignment="1" applyProtection="1">
      <alignment vertical="center"/>
      <protection locked="0"/>
    </xf>
    <xf numFmtId="0" fontId="6" fillId="6" borderId="4" xfId="0" applyFont="1" applyFill="1" applyBorder="1" applyAlignment="1" applyProtection="1">
      <alignment vertical="center"/>
      <protection locked="0"/>
    </xf>
    <xf numFmtId="0" fontId="8" fillId="0" borderId="4" xfId="0" applyFont="1" applyFill="1" applyBorder="1" applyAlignment="1" applyProtection="1">
      <alignment horizontal="left" vertical="center"/>
    </xf>
    <xf numFmtId="49" fontId="8" fillId="0" borderId="2" xfId="0"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49" fontId="8" fillId="0" borderId="4" xfId="0" applyNumberFormat="1" applyFont="1" applyFill="1" applyBorder="1" applyAlignment="1" applyProtection="1">
      <alignment horizontal="left" vertical="center"/>
    </xf>
    <xf numFmtId="0" fontId="8" fillId="2" borderId="1" xfId="0" applyFont="1" applyFill="1" applyBorder="1" applyAlignment="1">
      <alignment horizontal="left" vertical="center"/>
    </xf>
    <xf numFmtId="0" fontId="85" fillId="0" borderId="15" xfId="0" applyFont="1" applyBorder="1" applyAlignment="1">
      <alignment horizontal="left" vertical="center"/>
    </xf>
    <xf numFmtId="0" fontId="0" fillId="0" borderId="0" xfId="0" applyAlignment="1">
      <alignment horizontal="left"/>
    </xf>
    <xf numFmtId="0" fontId="8" fillId="0" borderId="2" xfId="0" applyFont="1" applyBorder="1" applyAlignment="1">
      <alignment horizontal="left" vertical="center" indent="3"/>
    </xf>
    <xf numFmtId="0" fontId="8" fillId="0" borderId="3" xfId="0" applyFont="1" applyBorder="1" applyAlignment="1">
      <alignment horizontal="left" vertical="center" indent="3"/>
    </xf>
    <xf numFmtId="0" fontId="8" fillId="0" borderId="4" xfId="0" applyFont="1" applyBorder="1" applyAlignment="1">
      <alignment horizontal="left" vertical="center" indent="3"/>
    </xf>
    <xf numFmtId="0" fontId="8" fillId="0" borderId="2" xfId="0" applyFont="1" applyFill="1" applyBorder="1" applyAlignment="1" applyProtection="1">
      <alignment horizontal="left" vertical="center" indent="3"/>
    </xf>
    <xf numFmtId="0" fontId="8" fillId="0" borderId="3" xfId="0" applyFont="1" applyFill="1" applyBorder="1" applyAlignment="1" applyProtection="1">
      <alignment horizontal="left" vertical="center" indent="3"/>
    </xf>
    <xf numFmtId="0" fontId="8" fillId="0" borderId="1" xfId="0" applyFont="1" applyFill="1" applyBorder="1" applyAlignment="1">
      <alignment horizontal="left" vertical="center" indent="3"/>
    </xf>
    <xf numFmtId="0" fontId="4" fillId="0" borderId="2" xfId="0" applyFont="1" applyBorder="1" applyAlignment="1">
      <alignment horizontal="left" vertical="center" indent="3"/>
    </xf>
    <xf numFmtId="0" fontId="4" fillId="0" borderId="3" xfId="0" applyFont="1" applyBorder="1" applyAlignment="1">
      <alignment horizontal="left" vertical="center"/>
    </xf>
    <xf numFmtId="0" fontId="75" fillId="6" borderId="3" xfId="0" applyFont="1" applyFill="1" applyBorder="1" applyAlignment="1" applyProtection="1">
      <alignment vertical="center"/>
      <protection locked="0"/>
    </xf>
    <xf numFmtId="0" fontId="75" fillId="6" borderId="4" xfId="0" applyFont="1" applyFill="1" applyBorder="1" applyAlignment="1" applyProtection="1">
      <alignment vertical="center"/>
      <protection locked="0"/>
    </xf>
    <xf numFmtId="0" fontId="76" fillId="0" borderId="0" xfId="0" applyFont="1" applyFill="1" applyBorder="1" applyAlignment="1">
      <alignment horizontal="center" vertical="center"/>
    </xf>
    <xf numFmtId="0" fontId="8" fillId="0" borderId="2" xfId="0" applyFont="1" applyBorder="1" applyAlignment="1">
      <alignment horizontal="left" vertical="center" indent="2"/>
    </xf>
    <xf numFmtId="0" fontId="8" fillId="0" borderId="3" xfId="0" applyFont="1" applyBorder="1" applyAlignment="1">
      <alignment horizontal="left" vertical="center" indent="2"/>
    </xf>
    <xf numFmtId="0" fontId="8" fillId="0" borderId="4" xfId="0" applyFont="1" applyBorder="1" applyAlignment="1">
      <alignment horizontal="left" vertical="center" indent="2"/>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15" fillId="0" borderId="0" xfId="0" applyFont="1" applyAlignment="1">
      <alignment vertical="center"/>
    </xf>
    <xf numFmtId="0" fontId="8" fillId="0" borderId="2" xfId="0" applyFont="1" applyBorder="1" applyAlignment="1">
      <alignment horizontal="left" indent="2"/>
    </xf>
    <xf numFmtId="0" fontId="8" fillId="0" borderId="3" xfId="0" applyFont="1" applyBorder="1" applyAlignment="1">
      <alignment horizontal="left" indent="2"/>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2" borderId="3" xfId="0" applyFont="1" applyFill="1" applyBorder="1" applyAlignment="1">
      <alignment vertical="center"/>
    </xf>
    <xf numFmtId="0" fontId="83" fillId="0" borderId="2" xfId="0" applyFont="1" applyFill="1" applyBorder="1" applyAlignment="1">
      <alignment vertical="center"/>
    </xf>
    <xf numFmtId="0" fontId="83" fillId="0" borderId="3" xfId="0" applyFont="1" applyFill="1" applyBorder="1" applyAlignment="1">
      <alignment vertical="center"/>
    </xf>
    <xf numFmtId="0" fontId="8" fillId="0" borderId="4" xfId="0" applyFont="1" applyBorder="1" applyAlignment="1" applyProtection="1">
      <alignment vertical="center"/>
      <protection locked="0"/>
    </xf>
    <xf numFmtId="0" fontId="0" fillId="0" borderId="13" xfId="0" applyBorder="1" applyAlignment="1">
      <alignment vertical="center"/>
    </xf>
    <xf numFmtId="0" fontId="0" fillId="0" borderId="9" xfId="0" applyBorder="1" applyAlignment="1">
      <alignment vertical="center"/>
    </xf>
    <xf numFmtId="3" fontId="7" fillId="0" borderId="14" xfId="0" applyNumberFormat="1" applyFont="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8" fillId="6" borderId="8" xfId="0" applyNumberFormat="1" applyFont="1" applyFill="1" applyBorder="1" applyAlignment="1" applyProtection="1">
      <alignment horizontal="left" vertical="top" wrapText="1"/>
      <protection locked="0"/>
    </xf>
    <xf numFmtId="0" fontId="8" fillId="6" borderId="13" xfId="0" applyNumberFormat="1" applyFont="1" applyFill="1" applyBorder="1" applyAlignment="1" applyProtection="1">
      <alignment horizontal="left" vertical="top" wrapText="1"/>
      <protection locked="0"/>
    </xf>
    <xf numFmtId="0" fontId="8" fillId="6" borderId="9" xfId="0" applyNumberFormat="1" applyFont="1" applyFill="1" applyBorder="1" applyAlignment="1" applyProtection="1">
      <alignment horizontal="left" vertical="top" wrapText="1"/>
      <protection locked="0"/>
    </xf>
    <xf numFmtId="0" fontId="8" fillId="6" borderId="15" xfId="0" applyNumberFormat="1" applyFont="1" applyFill="1" applyBorder="1" applyAlignment="1" applyProtection="1">
      <alignment horizontal="left" vertical="top" wrapText="1"/>
      <protection locked="0"/>
    </xf>
    <xf numFmtId="0" fontId="8" fillId="6" borderId="0" xfId="0" applyNumberFormat="1" applyFont="1" applyFill="1" applyBorder="1" applyAlignment="1" applyProtection="1">
      <alignment horizontal="left" vertical="top" wrapText="1"/>
      <protection locked="0"/>
    </xf>
    <xf numFmtId="0" fontId="8" fillId="6" borderId="12" xfId="0" applyNumberFormat="1" applyFont="1" applyFill="1" applyBorder="1" applyAlignment="1" applyProtection="1">
      <alignment horizontal="left" vertical="top" wrapText="1"/>
      <protection locked="0"/>
    </xf>
    <xf numFmtId="0" fontId="8" fillId="6" borderId="10" xfId="0" applyNumberFormat="1" applyFont="1" applyFill="1" applyBorder="1" applyAlignment="1" applyProtection="1">
      <alignment horizontal="left" vertical="top" wrapText="1"/>
      <protection locked="0"/>
    </xf>
    <xf numFmtId="0" fontId="8" fillId="6" borderId="14" xfId="0" applyNumberFormat="1" applyFont="1" applyFill="1" applyBorder="1" applyAlignment="1" applyProtection="1">
      <alignment horizontal="left" vertical="top" wrapText="1"/>
      <protection locked="0"/>
    </xf>
    <xf numFmtId="0" fontId="8" fillId="6" borderId="11" xfId="0" applyNumberFormat="1" applyFont="1" applyFill="1" applyBorder="1" applyAlignment="1" applyProtection="1">
      <alignment horizontal="left" vertical="top" wrapText="1"/>
      <protection locked="0"/>
    </xf>
    <xf numFmtId="0" fontId="84" fillId="0" borderId="2" xfId="0" applyFont="1" applyBorder="1" applyAlignment="1">
      <alignment vertical="center"/>
    </xf>
    <xf numFmtId="0" fontId="86" fillId="0" borderId="3" xfId="0" applyFont="1" applyBorder="1"/>
    <xf numFmtId="0" fontId="86" fillId="0" borderId="4" xfId="0" applyFont="1" applyBorder="1"/>
    <xf numFmtId="0" fontId="0" fillId="0" borderId="3" xfId="0" applyBorder="1" applyAlignment="1">
      <alignment horizontal="left" vertical="center"/>
    </xf>
    <xf numFmtId="0" fontId="0" fillId="0" borderId="4" xfId="0" applyBorder="1" applyAlignment="1">
      <alignment horizontal="left" vertical="center"/>
    </xf>
    <xf numFmtId="0" fontId="0" fillId="0" borderId="4" xfId="0" applyBorder="1" applyAlignment="1">
      <alignment vertical="center"/>
    </xf>
    <xf numFmtId="0" fontId="8" fillId="0" borderId="1" xfId="0" applyFont="1" applyBorder="1" applyAlignment="1">
      <alignment horizontal="left" vertical="center" indent="3"/>
    </xf>
    <xf numFmtId="0" fontId="0" fillId="0" borderId="1" xfId="0" applyBorder="1" applyAlignment="1">
      <alignment horizontal="left" vertical="center" indent="3"/>
    </xf>
    <xf numFmtId="0" fontId="15" fillId="0" borderId="14" xfId="0" applyFont="1" applyBorder="1" applyAlignment="1"/>
    <xf numFmtId="0" fontId="0" fillId="0" borderId="14" xfId="0" applyBorder="1"/>
    <xf numFmtId="0" fontId="7" fillId="0" borderId="1" xfId="0" applyFont="1" applyBorder="1" applyAlignment="1">
      <alignment horizontal="left" vertical="center"/>
    </xf>
    <xf numFmtId="0" fontId="15" fillId="0" borderId="14" xfId="0" applyFont="1" applyBorder="1" applyAlignment="1">
      <alignment horizontal="left"/>
    </xf>
    <xf numFmtId="0" fontId="16" fillId="0" borderId="14" xfId="0" applyFont="1" applyBorder="1" applyAlignment="1">
      <alignment horizontal="left"/>
    </xf>
    <xf numFmtId="0" fontId="0" fillId="0" borderId="4" xfId="0" applyBorder="1" applyAlignment="1">
      <alignment horizontal="left" vertical="center" indent="2"/>
    </xf>
    <xf numFmtId="49" fontId="6" fillId="6" borderId="3" xfId="0" applyNumberFormat="1" applyFont="1" applyFill="1" applyBorder="1" applyAlignment="1" applyProtection="1">
      <alignment horizontal="left" vertical="center"/>
      <protection locked="0"/>
    </xf>
    <xf numFmtId="49" fontId="6" fillId="6" borderId="4" xfId="0" applyNumberFormat="1" applyFont="1" applyFill="1" applyBorder="1" applyAlignment="1" applyProtection="1">
      <alignment horizontal="left" vertical="center"/>
      <protection locked="0"/>
    </xf>
    <xf numFmtId="0" fontId="6" fillId="0" borderId="13" xfId="0" applyFont="1" applyFill="1" applyBorder="1" applyAlignment="1">
      <alignment horizontal="right"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 xfId="0" applyNumberFormat="1" applyFont="1" applyBorder="1" applyAlignment="1">
      <alignment horizontal="left" vertical="center"/>
    </xf>
    <xf numFmtId="0" fontId="11" fillId="2" borderId="4" xfId="0" applyFont="1" applyFill="1" applyBorder="1" applyAlignment="1">
      <alignment vertical="center"/>
    </xf>
    <xf numFmtId="0" fontId="16" fillId="0" borderId="14" xfId="0" applyFont="1" applyBorder="1" applyAlignment="1"/>
    <xf numFmtId="0" fontId="11" fillId="0" borderId="1" xfId="0" applyFont="1" applyBorder="1" applyAlignment="1" applyProtection="1">
      <alignment horizontal="left" vertical="center"/>
      <protection locked="0"/>
    </xf>
    <xf numFmtId="0" fontId="67" fillId="0" borderId="4" xfId="0" applyFont="1" applyBorder="1" applyAlignment="1">
      <alignment vertical="center"/>
    </xf>
    <xf numFmtId="0" fontId="67" fillId="0" borderId="3" xfId="0" applyFont="1" applyBorder="1" applyAlignment="1">
      <alignment horizontal="left" vertical="center"/>
    </xf>
    <xf numFmtId="0" fontId="67" fillId="0" borderId="4" xfId="0" applyFont="1" applyBorder="1" applyAlignment="1">
      <alignment horizontal="left" vertical="center"/>
    </xf>
    <xf numFmtId="0" fontId="5" fillId="0" borderId="0" xfId="0" applyFont="1" applyFill="1" applyBorder="1" applyAlignment="1">
      <alignment horizontal="center" vertical="center"/>
    </xf>
    <xf numFmtId="0" fontId="8" fillId="0" borderId="15" xfId="0" applyFont="1" applyBorder="1" applyAlignment="1">
      <alignment horizontal="center"/>
    </xf>
    <xf numFmtId="0" fontId="8" fillId="0" borderId="0" xfId="0" applyFont="1" applyBorder="1" applyAlignment="1">
      <alignment horizontal="center"/>
    </xf>
    <xf numFmtId="49" fontId="8" fillId="0" borderId="4" xfId="0" applyNumberFormat="1" applyFont="1" applyBorder="1" applyAlignment="1">
      <alignment horizontal="left" vertical="center"/>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15" fillId="0" borderId="0" xfId="0" applyFont="1" applyFill="1" applyBorder="1" applyAlignment="1" applyProtection="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6"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5" fillId="0" borderId="11" xfId="0" applyFont="1" applyBorder="1" applyAlignment="1">
      <alignment vertical="center"/>
    </xf>
    <xf numFmtId="0" fontId="15" fillId="0" borderId="10" xfId="0" applyFont="1" applyBorder="1" applyAlignment="1">
      <alignment vertical="center"/>
    </xf>
    <xf numFmtId="0" fontId="8" fillId="2" borderId="1" xfId="0" applyFont="1" applyFill="1" applyBorder="1" applyAlignment="1">
      <alignment vertical="center"/>
    </xf>
    <xf numFmtId="0" fontId="6" fillId="0" borderId="14" xfId="0" applyFont="1" applyBorder="1" applyAlignment="1">
      <alignment horizontal="center" vertical="center"/>
    </xf>
    <xf numFmtId="0" fontId="8" fillId="0" borderId="14" xfId="0" applyFont="1" applyBorder="1" applyAlignment="1">
      <alignment horizontal="center" vertical="center"/>
    </xf>
    <xf numFmtId="0" fontId="15" fillId="0" borderId="14" xfId="0" applyFont="1" applyBorder="1" applyAlignment="1">
      <alignment vertical="center"/>
    </xf>
    <xf numFmtId="0" fontId="7" fillId="0" borderId="0" xfId="0" applyFont="1" applyFill="1" applyBorder="1" applyAlignment="1">
      <alignment horizontal="left" vertical="center"/>
    </xf>
    <xf numFmtId="0" fontId="8" fillId="2" borderId="2" xfId="0" applyFont="1" applyFill="1" applyBorder="1" applyAlignment="1">
      <alignment vertical="center"/>
    </xf>
    <xf numFmtId="0" fontId="8" fillId="2" borderId="4" xfId="0" applyFont="1" applyFill="1" applyBorder="1" applyAlignment="1">
      <alignment vertical="center"/>
    </xf>
    <xf numFmtId="0" fontId="15" fillId="0" borderId="0" xfId="0" applyFont="1" applyBorder="1" applyAlignment="1">
      <alignment vertical="center"/>
    </xf>
    <xf numFmtId="0" fontId="8" fillId="0" borderId="14" xfId="0" applyFont="1" applyBorder="1" applyAlignment="1">
      <alignment horizontal="left" vertical="center"/>
    </xf>
    <xf numFmtId="0" fontId="7" fillId="0" borderId="13" xfId="0" applyFont="1" applyBorder="1" applyAlignment="1">
      <alignment horizontal="left" vertical="center"/>
    </xf>
    <xf numFmtId="0" fontId="37" fillId="0" borderId="2" xfId="0" applyFont="1" applyBorder="1" applyAlignment="1">
      <alignment vertical="center"/>
    </xf>
    <xf numFmtId="0" fontId="37" fillId="0" borderId="3" xfId="0" applyFont="1" applyBorder="1" applyAlignment="1">
      <alignment vertical="center"/>
    </xf>
    <xf numFmtId="0" fontId="37" fillId="0" borderId="4" xfId="0" applyFont="1" applyBorder="1" applyAlignment="1">
      <alignment vertical="center"/>
    </xf>
    <xf numFmtId="0" fontId="8" fillId="0" borderId="13" xfId="0" applyFont="1" applyBorder="1" applyAlignment="1">
      <alignment vertical="center"/>
    </xf>
    <xf numFmtId="0" fontId="17" fillId="0" borderId="0" xfId="0" applyFont="1" applyAlignment="1" applyProtection="1">
      <alignment vertical="center"/>
    </xf>
    <xf numFmtId="0" fontId="17" fillId="0" borderId="0" xfId="0" applyFont="1" applyAlignment="1">
      <alignment vertical="center"/>
    </xf>
    <xf numFmtId="0" fontId="0" fillId="0" borderId="13" xfId="0" applyBorder="1"/>
    <xf numFmtId="0" fontId="15" fillId="0" borderId="0" xfId="0" applyFont="1" applyFill="1" applyBorder="1" applyAlignment="1">
      <alignment horizontal="right" vertical="center"/>
    </xf>
    <xf numFmtId="0" fontId="8" fillId="0" borderId="13" xfId="0" applyFont="1" applyBorder="1"/>
    <xf numFmtId="0" fontId="17" fillId="0" borderId="2" xfId="9" applyFont="1" applyFill="1" applyBorder="1" applyAlignment="1">
      <alignment horizontal="left" vertical="center"/>
    </xf>
    <xf numFmtId="0" fontId="17" fillId="0" borderId="3" xfId="9" applyFont="1" applyFill="1" applyBorder="1" applyAlignment="1">
      <alignment horizontal="left" vertical="center"/>
    </xf>
    <xf numFmtId="0" fontId="17" fillId="0" borderId="3" xfId="9" applyFont="1" applyFill="1" applyBorder="1" applyAlignment="1">
      <alignment horizontal="right" vertical="center"/>
    </xf>
    <xf numFmtId="0" fontId="48" fillId="0" borderId="3" xfId="9" applyFont="1" applyFill="1" applyBorder="1" applyAlignment="1">
      <alignment vertical="center"/>
    </xf>
    <xf numFmtId="0" fontId="48" fillId="0" borderId="4" xfId="9" applyFont="1" applyFill="1" applyBorder="1" applyAlignment="1">
      <alignment vertical="center"/>
    </xf>
    <xf numFmtId="0" fontId="20" fillId="2" borderId="2" xfId="9" applyFont="1" applyFill="1" applyBorder="1" applyAlignment="1">
      <alignment horizontal="right" vertical="center"/>
    </xf>
    <xf numFmtId="0" fontId="20" fillId="2" borderId="4" xfId="9" applyFont="1" applyFill="1" applyBorder="1" applyAlignment="1">
      <alignment horizontal="right" vertical="center"/>
    </xf>
    <xf numFmtId="0" fontId="7" fillId="2" borderId="1" xfId="9" applyFont="1" applyFill="1" applyBorder="1" applyAlignment="1" applyProtection="1">
      <alignment horizontal="center" vertical="center" wrapText="1"/>
    </xf>
    <xf numFmtId="0" fontId="48" fillId="0" borderId="3" xfId="9" applyFont="1" applyFill="1" applyBorder="1" applyAlignment="1" applyProtection="1">
      <alignment horizontal="left" vertical="center"/>
    </xf>
    <xf numFmtId="0" fontId="5" fillId="0" borderId="0" xfId="9" applyFont="1" applyFill="1" applyBorder="1" applyAlignment="1">
      <alignment horizontal="left" vertical="center"/>
    </xf>
  </cellXfs>
  <cellStyles count="11">
    <cellStyle name="Comma" xfId="3" builtinId="3"/>
    <cellStyle name="Comma0" xfId="5"/>
    <cellStyle name="Currency" xfId="1" builtinId="4"/>
    <cellStyle name="Currency0" xfId="6"/>
    <cellStyle name="Date" xfId="7"/>
    <cellStyle name="Fixed" xfId="8"/>
    <cellStyle name="Normal" xfId="0" builtinId="0"/>
    <cellStyle name="Normal 2" xfId="4"/>
    <cellStyle name="Normal 3" xfId="9"/>
    <cellStyle name="Normal 4" xfId="10"/>
    <cellStyle name="Percent" xfId="2" builtinId="5"/>
  </cellStyles>
  <dxfs count="19">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auto="1"/>
        </patternFill>
      </fill>
    </dxf>
    <dxf>
      <font>
        <color rgb="FFC00000"/>
      </font>
      <fill>
        <patternFill patternType="none">
          <bgColor auto="1"/>
        </patternFill>
      </fill>
    </dxf>
    <dxf>
      <font>
        <strike val="0"/>
        <color theme="0"/>
      </font>
    </dxf>
  </dxfs>
  <tableStyles count="0" defaultTableStyle="TableStyleMedium9"/>
  <colors>
    <mruColors>
      <color rgb="FF3333FF"/>
      <color rgb="FFFFFFCC"/>
      <color rgb="FFFFFFFF"/>
      <color rgb="FFFFFF66"/>
      <color rgb="FFFF6600"/>
      <color rgb="FF0033CC"/>
      <color rgb="FF008000"/>
      <color rgb="FF990099"/>
      <color rgb="FF6600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216478</xdr:colOff>
      <xdr:row>55</xdr:row>
      <xdr:rowOff>86591</xdr:rowOff>
    </xdr:from>
    <xdr:to>
      <xdr:col>4</xdr:col>
      <xdr:colOff>463355</xdr:colOff>
      <xdr:row>57</xdr:row>
      <xdr:rowOff>54878</xdr:rowOff>
    </xdr:to>
    <xdr:sp macro="" textlink="">
      <xdr:nvSpPr>
        <xdr:cNvPr id="2" name="Left-Up Arrow 1"/>
        <xdr:cNvSpPr/>
      </xdr:nvSpPr>
      <xdr:spPr>
        <a:xfrm rot="7841734">
          <a:off x="3022774" y="9108614"/>
          <a:ext cx="280014" cy="246877"/>
        </a:xfrm>
        <a:prstGeom prst="leftUp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81643</xdr:colOff>
      <xdr:row>69</xdr:row>
      <xdr:rowOff>60614</xdr:rowOff>
    </xdr:from>
    <xdr:to>
      <xdr:col>6</xdr:col>
      <xdr:colOff>444500</xdr:colOff>
      <xdr:row>69</xdr:row>
      <xdr:rowOff>145142</xdr:rowOff>
    </xdr:to>
    <xdr:sp macro="" textlink="">
      <xdr:nvSpPr>
        <xdr:cNvPr id="3" name="Left-Right Arrow 2"/>
        <xdr:cNvSpPr/>
      </xdr:nvSpPr>
      <xdr:spPr>
        <a:xfrm>
          <a:off x="4196443" y="12452639"/>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showGridLines="0" showRuler="0" view="pageBreakPreview" zoomScale="110" zoomScaleNormal="110" zoomScaleSheetLayoutView="110" zoomScalePageLayoutView="110" workbookViewId="0">
      <selection activeCell="B87" sqref="B87:C87"/>
    </sheetView>
  </sheetViews>
  <sheetFormatPr defaultColWidth="10.75" defaultRowHeight="12" customHeight="1" x14ac:dyDescent="0.2"/>
  <cols>
    <col min="1" max="1" width="7.625" style="285" customWidth="1"/>
    <col min="2" max="2" width="7.5" style="285" customWidth="1"/>
    <col min="3" max="3" width="7.75" style="285" customWidth="1"/>
    <col min="4" max="5" width="7.875" style="285" customWidth="1"/>
    <col min="6" max="6" width="7.5" style="285" customWidth="1"/>
    <col min="7" max="7" width="7.25" style="285" customWidth="1"/>
    <col min="8" max="8" width="7.5" style="285" customWidth="1"/>
    <col min="9" max="9" width="7.75" style="285" customWidth="1"/>
    <col min="10" max="11" width="7.875" style="285" customWidth="1"/>
    <col min="12" max="12" width="7.5" style="285" customWidth="1"/>
    <col min="13" max="13" width="4.875" style="285" customWidth="1"/>
    <col min="14" max="15" width="11.5" style="1" customWidth="1"/>
    <col min="16" max="16384" width="10.75" style="285"/>
  </cols>
  <sheetData>
    <row r="1" spans="1:15" s="112" customFormat="1" ht="21.95" customHeight="1" x14ac:dyDescent="0.25">
      <c r="A1" s="541" t="s">
        <v>400</v>
      </c>
      <c r="B1" s="541"/>
      <c r="C1" s="541"/>
      <c r="D1" s="541"/>
      <c r="E1" s="541"/>
      <c r="F1" s="541"/>
      <c r="G1" s="541"/>
      <c r="H1" s="541"/>
      <c r="I1" s="541"/>
      <c r="J1" s="541"/>
      <c r="K1" s="541"/>
      <c r="L1" s="541"/>
      <c r="N1" s="43"/>
      <c r="O1" s="43"/>
    </row>
    <row r="2" spans="1:15" s="85" customFormat="1" ht="6" customHeight="1" x14ac:dyDescent="0.25">
      <c r="A2" s="542"/>
      <c r="B2" s="542"/>
      <c r="C2" s="542"/>
      <c r="D2" s="542"/>
      <c r="E2" s="542"/>
      <c r="F2" s="542"/>
      <c r="G2" s="542"/>
      <c r="H2" s="542"/>
      <c r="I2" s="542"/>
      <c r="J2" s="542"/>
      <c r="K2" s="542"/>
      <c r="L2" s="542"/>
      <c r="N2" s="43"/>
      <c r="O2" s="43"/>
    </row>
    <row r="3" spans="1:15" s="7" customFormat="1" ht="12" customHeight="1" x14ac:dyDescent="0.25">
      <c r="A3" s="520" t="s">
        <v>398</v>
      </c>
      <c r="B3" s="520"/>
      <c r="C3" s="520"/>
      <c r="D3" s="520"/>
      <c r="E3" s="520"/>
      <c r="F3" s="520"/>
      <c r="G3" s="520"/>
      <c r="H3" s="520"/>
      <c r="I3" s="520"/>
      <c r="J3" s="520"/>
      <c r="K3" s="520"/>
      <c r="L3" s="520"/>
      <c r="N3" s="266"/>
      <c r="O3" s="266"/>
    </row>
    <row r="4" spans="1:15" s="7" customFormat="1" ht="6" customHeight="1" x14ac:dyDescent="0.25">
      <c r="A4" s="351"/>
      <c r="B4" s="351"/>
      <c r="C4" s="351"/>
      <c r="D4" s="351"/>
      <c r="E4" s="351"/>
      <c r="F4" s="351"/>
      <c r="G4" s="351"/>
      <c r="H4" s="351"/>
      <c r="I4" s="351"/>
      <c r="J4" s="351"/>
      <c r="K4" s="351"/>
      <c r="L4" s="351"/>
      <c r="N4" s="266"/>
      <c r="O4" s="266"/>
    </row>
    <row r="5" spans="1:15" ht="12" customHeight="1" x14ac:dyDescent="0.2">
      <c r="A5" s="543" t="s">
        <v>312</v>
      </c>
      <c r="B5" s="544"/>
      <c r="C5" s="547" t="str">
        <f>IF('GEN INFO'!C7=0," ",'GEN INFO'!C7)</f>
        <v xml:space="preserve"> </v>
      </c>
      <c r="D5" s="547"/>
      <c r="E5" s="547"/>
      <c r="F5" s="547"/>
      <c r="G5" s="547"/>
      <c r="H5" s="547"/>
      <c r="I5" s="549" t="s">
        <v>401</v>
      </c>
      <c r="J5" s="549"/>
      <c r="K5" s="550"/>
      <c r="L5" s="551"/>
      <c r="N5" s="334"/>
      <c r="O5" s="334"/>
    </row>
    <row r="6" spans="1:15" ht="12" customHeight="1" x14ac:dyDescent="0.2">
      <c r="A6" s="543" t="s">
        <v>313</v>
      </c>
      <c r="B6" s="544"/>
      <c r="C6" s="547" t="str">
        <f>IF('GEN INFO'!C8=0," ",'GEN INFO'!C8)</f>
        <v xml:space="preserve"> </v>
      </c>
      <c r="D6" s="547"/>
      <c r="E6" s="547"/>
      <c r="F6" s="547"/>
      <c r="G6" s="547"/>
      <c r="H6" s="547"/>
      <c r="I6" s="547"/>
      <c r="J6" s="547"/>
      <c r="K6" s="547"/>
      <c r="L6" s="548"/>
      <c r="N6" s="614" t="s">
        <v>473</v>
      </c>
      <c r="O6" s="615"/>
    </row>
    <row r="7" spans="1:15" ht="12" customHeight="1" x14ac:dyDescent="0.2">
      <c r="A7" s="543" t="s">
        <v>202</v>
      </c>
      <c r="B7" s="544"/>
      <c r="C7" s="554" t="str">
        <f>IF('GEN INFO'!I8=0," ",'GEN INFO'!I8)</f>
        <v xml:space="preserve"> </v>
      </c>
      <c r="D7" s="554"/>
      <c r="E7" s="554"/>
      <c r="F7" s="549" t="s">
        <v>10</v>
      </c>
      <c r="G7" s="557"/>
      <c r="H7" s="300" t="s">
        <v>399</v>
      </c>
      <c r="I7" s="291"/>
      <c r="J7" s="301" t="s">
        <v>317</v>
      </c>
      <c r="K7" s="552" t="str">
        <f>IF('GEN INFO'!C9=0," ",'GEN INFO'!C9)</f>
        <v xml:space="preserve"> </v>
      </c>
      <c r="L7" s="553"/>
      <c r="N7" s="616"/>
      <c r="O7" s="617"/>
    </row>
    <row r="8" spans="1:15" ht="12" customHeight="1" x14ac:dyDescent="0.2">
      <c r="A8" s="543" t="s">
        <v>200</v>
      </c>
      <c r="B8" s="544"/>
      <c r="C8" s="547" t="str">
        <f>IF('GEN INFO'!C10=0," ",'GEN INFO'!C10)</f>
        <v xml:space="preserve"> </v>
      </c>
      <c r="D8" s="547"/>
      <c r="E8" s="547"/>
      <c r="F8" s="547"/>
      <c r="G8" s="547"/>
      <c r="H8" s="547"/>
      <c r="I8" s="547"/>
      <c r="J8" s="547"/>
      <c r="K8" s="547"/>
      <c r="L8" s="548"/>
      <c r="N8" s="616"/>
      <c r="O8" s="617"/>
    </row>
    <row r="9" spans="1:15" ht="12" customHeight="1" x14ac:dyDescent="0.2">
      <c r="A9" s="545" t="s">
        <v>402</v>
      </c>
      <c r="B9" s="546"/>
      <c r="C9" s="555" t="str">
        <f>IF('GEN INFO'!C15=0," ",'GEN INFO'!C15)</f>
        <v xml:space="preserve"> </v>
      </c>
      <c r="D9" s="555"/>
      <c r="E9" s="555"/>
      <c r="F9" s="555"/>
      <c r="G9" s="555"/>
      <c r="H9" s="555"/>
      <c r="I9" s="555"/>
      <c r="J9" s="555"/>
      <c r="K9" s="555"/>
      <c r="L9" s="556"/>
      <c r="N9" s="616"/>
      <c r="O9" s="617"/>
    </row>
    <row r="10" spans="1:15" s="278" customFormat="1" ht="12" hidden="1" customHeight="1" x14ac:dyDescent="0.2">
      <c r="A10" s="523" t="s">
        <v>222</v>
      </c>
      <c r="B10" s="524"/>
      <c r="C10" s="521" t="s">
        <v>3</v>
      </c>
      <c r="D10" s="532" t="s">
        <v>62</v>
      </c>
      <c r="E10" s="533" t="s">
        <v>4</v>
      </c>
      <c r="F10" s="534"/>
      <c r="G10" s="535"/>
      <c r="H10" s="532" t="s">
        <v>18</v>
      </c>
      <c r="I10" s="532" t="s">
        <v>7</v>
      </c>
      <c r="J10" s="521" t="s">
        <v>143</v>
      </c>
      <c r="K10" s="283"/>
      <c r="L10" s="283"/>
      <c r="N10" s="616"/>
      <c r="O10" s="617"/>
    </row>
    <row r="11" spans="1:15" s="278" customFormat="1" ht="12" hidden="1" customHeight="1" x14ac:dyDescent="0.2">
      <c r="A11" s="525"/>
      <c r="B11" s="526"/>
      <c r="C11" s="522"/>
      <c r="D11" s="522"/>
      <c r="E11" s="280" t="s">
        <v>5</v>
      </c>
      <c r="F11" s="280" t="s">
        <v>6</v>
      </c>
      <c r="G11" s="280" t="s">
        <v>17</v>
      </c>
      <c r="H11" s="536"/>
      <c r="I11" s="522"/>
      <c r="J11" s="522"/>
      <c r="K11" s="283"/>
      <c r="L11" s="283"/>
      <c r="N11" s="616"/>
      <c r="O11" s="617"/>
    </row>
    <row r="12" spans="1:15" s="294" customFormat="1" ht="12" customHeight="1" x14ac:dyDescent="0.2">
      <c r="A12" s="302"/>
      <c r="B12" s="302"/>
      <c r="C12" s="296"/>
      <c r="D12" s="296"/>
      <c r="E12" s="296"/>
      <c r="F12" s="296"/>
      <c r="G12" s="296"/>
      <c r="H12" s="70"/>
      <c r="I12" s="296"/>
      <c r="J12" s="296"/>
      <c r="K12" s="135"/>
      <c r="L12" s="135"/>
      <c r="N12" s="616"/>
      <c r="O12" s="617"/>
    </row>
    <row r="13" spans="1:15" s="354" customFormat="1" ht="12" customHeight="1" x14ac:dyDescent="0.2">
      <c r="A13" s="520" t="s">
        <v>16</v>
      </c>
      <c r="B13" s="520"/>
      <c r="C13" s="520"/>
      <c r="D13" s="520"/>
      <c r="E13" s="520"/>
      <c r="F13" s="520"/>
      <c r="G13" s="520"/>
      <c r="H13" s="520"/>
      <c r="I13" s="520"/>
      <c r="J13" s="520"/>
      <c r="K13" s="520"/>
      <c r="L13" s="520"/>
      <c r="N13" s="616"/>
      <c r="O13" s="617"/>
    </row>
    <row r="14" spans="1:15" s="354" customFormat="1" ht="6" customHeight="1" x14ac:dyDescent="0.2">
      <c r="A14" s="351"/>
      <c r="B14" s="351"/>
      <c r="C14" s="351"/>
      <c r="D14" s="351"/>
      <c r="E14" s="351"/>
      <c r="F14" s="351"/>
      <c r="G14" s="351"/>
      <c r="H14" s="351"/>
      <c r="I14" s="351"/>
      <c r="J14" s="351"/>
      <c r="K14" s="351"/>
      <c r="L14" s="351"/>
      <c r="N14" s="616"/>
      <c r="O14" s="617"/>
    </row>
    <row r="15" spans="1:15" s="278" customFormat="1" ht="12" customHeight="1" x14ac:dyDescent="0.2">
      <c r="A15" s="523" t="s">
        <v>222</v>
      </c>
      <c r="B15" s="524"/>
      <c r="C15" s="532" t="s">
        <v>319</v>
      </c>
      <c r="D15" s="532" t="s">
        <v>320</v>
      </c>
      <c r="E15" s="532" t="s">
        <v>321</v>
      </c>
      <c r="F15" s="532" t="s">
        <v>322</v>
      </c>
      <c r="G15" s="532" t="s">
        <v>323</v>
      </c>
      <c r="H15" s="532" t="s">
        <v>7</v>
      </c>
      <c r="I15" s="523" t="s">
        <v>143</v>
      </c>
      <c r="J15" s="564"/>
      <c r="K15" s="283"/>
      <c r="L15" s="283"/>
      <c r="N15" s="616"/>
      <c r="O15" s="617"/>
    </row>
    <row r="16" spans="1:15" s="278" customFormat="1" ht="12" customHeight="1" x14ac:dyDescent="0.2">
      <c r="A16" s="525"/>
      <c r="B16" s="526"/>
      <c r="C16" s="522"/>
      <c r="D16" s="536"/>
      <c r="E16" s="536"/>
      <c r="F16" s="536"/>
      <c r="G16" s="536"/>
      <c r="H16" s="522"/>
      <c r="I16" s="563"/>
      <c r="J16" s="565"/>
      <c r="K16" s="283"/>
      <c r="L16" s="283"/>
      <c r="N16" s="616"/>
      <c r="O16" s="617"/>
    </row>
    <row r="17" spans="1:15" s="278" customFormat="1" ht="12" customHeight="1" x14ac:dyDescent="0.2">
      <c r="A17" s="537" t="s">
        <v>318</v>
      </c>
      <c r="B17" s="538"/>
      <c r="C17" s="303">
        <f>'GEN INFO'!C34</f>
        <v>0</v>
      </c>
      <c r="D17" s="303">
        <f>'GEN INFO'!D34</f>
        <v>0</v>
      </c>
      <c r="E17" s="303">
        <f>'GEN INFO'!E34</f>
        <v>0</v>
      </c>
      <c r="F17" s="303">
        <f>'GEN INFO'!F34</f>
        <v>0</v>
      </c>
      <c r="G17" s="303">
        <f>'GEN INFO'!G34</f>
        <v>0</v>
      </c>
      <c r="H17" s="303">
        <f>'GEN INFO'!H34</f>
        <v>0</v>
      </c>
      <c r="I17" s="304">
        <f>SUM(C17:H17)</f>
        <v>0</v>
      </c>
      <c r="K17" s="527"/>
      <c r="L17" s="527"/>
      <c r="N17" s="616"/>
      <c r="O17" s="617"/>
    </row>
    <row r="18" spans="1:15" s="278" customFormat="1" ht="12" customHeight="1" x14ac:dyDescent="0.2">
      <c r="A18" s="539" t="s">
        <v>217</v>
      </c>
      <c r="B18" s="540"/>
      <c r="C18" s="303">
        <f>'GEN INFO'!C35</f>
        <v>0</v>
      </c>
      <c r="D18" s="303">
        <f>'GEN INFO'!D35</f>
        <v>0</v>
      </c>
      <c r="E18" s="303">
        <f>'GEN INFO'!E35</f>
        <v>0</v>
      </c>
      <c r="F18" s="303">
        <f>'GEN INFO'!F35</f>
        <v>0</v>
      </c>
      <c r="G18" s="303">
        <f>'GEN INFO'!G35</f>
        <v>0</v>
      </c>
      <c r="H18" s="303">
        <f>'GEN INFO'!H35</f>
        <v>0</v>
      </c>
      <c r="I18" s="304">
        <f t="shared" ref="I18:I21" si="0">SUM(C18:H18)</f>
        <v>0</v>
      </c>
      <c r="K18" s="527"/>
      <c r="L18" s="527"/>
      <c r="N18" s="616"/>
      <c r="O18" s="617"/>
    </row>
    <row r="19" spans="1:15" s="278" customFormat="1" ht="12" customHeight="1" x14ac:dyDescent="0.2">
      <c r="A19" s="287" t="s">
        <v>218</v>
      </c>
      <c r="B19" s="288"/>
      <c r="C19" s="303">
        <f>'GEN INFO'!C36</f>
        <v>0</v>
      </c>
      <c r="D19" s="303">
        <f>'GEN INFO'!D36</f>
        <v>0</v>
      </c>
      <c r="E19" s="303">
        <f>'GEN INFO'!E36</f>
        <v>0</v>
      </c>
      <c r="F19" s="303">
        <f>'GEN INFO'!F36</f>
        <v>0</v>
      </c>
      <c r="G19" s="303">
        <f>'GEN INFO'!G36</f>
        <v>0</v>
      </c>
      <c r="H19" s="303">
        <f>'GEN INFO'!H36</f>
        <v>0</v>
      </c>
      <c r="I19" s="304">
        <f t="shared" si="0"/>
        <v>0</v>
      </c>
      <c r="K19" s="527"/>
      <c r="L19" s="527"/>
      <c r="N19" s="616"/>
      <c r="O19" s="617"/>
    </row>
    <row r="20" spans="1:15" s="278" customFormat="1" ht="12" customHeight="1" x14ac:dyDescent="0.2">
      <c r="A20" s="287" t="s">
        <v>219</v>
      </c>
      <c r="B20" s="288"/>
      <c r="C20" s="303">
        <f>'GEN INFO'!C37</f>
        <v>0</v>
      </c>
      <c r="D20" s="303">
        <f>'GEN INFO'!D37</f>
        <v>0</v>
      </c>
      <c r="E20" s="303">
        <f>'GEN INFO'!E37</f>
        <v>0</v>
      </c>
      <c r="F20" s="303">
        <f>'GEN INFO'!F37</f>
        <v>0</v>
      </c>
      <c r="G20" s="303">
        <f>'GEN INFO'!G37</f>
        <v>0</v>
      </c>
      <c r="H20" s="303">
        <f>'GEN INFO'!H37</f>
        <v>0</v>
      </c>
      <c r="I20" s="304">
        <f t="shared" si="0"/>
        <v>0</v>
      </c>
      <c r="K20" s="527"/>
      <c r="L20" s="527"/>
      <c r="N20" s="616"/>
      <c r="O20" s="617"/>
    </row>
    <row r="21" spans="1:15" s="278" customFormat="1" ht="12" customHeight="1" x14ac:dyDescent="0.2">
      <c r="A21" s="287" t="s">
        <v>220</v>
      </c>
      <c r="B21" s="288"/>
      <c r="C21" s="303">
        <f>'GEN INFO'!C38</f>
        <v>0</v>
      </c>
      <c r="D21" s="303">
        <f>'GEN INFO'!D38</f>
        <v>0</v>
      </c>
      <c r="E21" s="303">
        <f>'GEN INFO'!E38</f>
        <v>0</v>
      </c>
      <c r="F21" s="303">
        <f>'GEN INFO'!F38</f>
        <v>0</v>
      </c>
      <c r="G21" s="303">
        <f>'GEN INFO'!G38</f>
        <v>0</v>
      </c>
      <c r="H21" s="303">
        <f>'GEN INFO'!H38</f>
        <v>0</v>
      </c>
      <c r="I21" s="304">
        <f t="shared" si="0"/>
        <v>0</v>
      </c>
      <c r="K21" s="527"/>
      <c r="L21" s="527"/>
      <c r="N21" s="616"/>
      <c r="O21" s="617"/>
    </row>
    <row r="22" spans="1:15" s="278" customFormat="1" ht="12" customHeight="1" x14ac:dyDescent="0.2">
      <c r="A22" s="528" t="s">
        <v>235</v>
      </c>
      <c r="B22" s="529"/>
      <c r="C22" s="305">
        <f t="shared" ref="C22:H22" si="1">SUM(C17:C21)</f>
        <v>0</v>
      </c>
      <c r="D22" s="305">
        <f t="shared" si="1"/>
        <v>0</v>
      </c>
      <c r="E22" s="305">
        <f t="shared" si="1"/>
        <v>0</v>
      </c>
      <c r="F22" s="305">
        <f t="shared" si="1"/>
        <v>0</v>
      </c>
      <c r="G22" s="305">
        <f t="shared" si="1"/>
        <v>0</v>
      </c>
      <c r="H22" s="305">
        <f t="shared" si="1"/>
        <v>0</v>
      </c>
      <c r="I22" s="305">
        <f>SUM(I17:I21)</f>
        <v>0</v>
      </c>
      <c r="K22" s="527"/>
      <c r="L22" s="527"/>
      <c r="N22" s="616"/>
      <c r="O22" s="617"/>
    </row>
    <row r="23" spans="1:15" s="320" customFormat="1" ht="6" customHeight="1" x14ac:dyDescent="0.2">
      <c r="A23" s="316"/>
      <c r="B23" s="316"/>
      <c r="C23" s="321"/>
      <c r="D23" s="321"/>
      <c r="E23" s="321"/>
      <c r="F23" s="321"/>
      <c r="G23" s="321"/>
      <c r="H23" s="321"/>
      <c r="I23" s="321"/>
      <c r="K23" s="319"/>
      <c r="L23" s="319"/>
      <c r="N23" s="616"/>
      <c r="O23" s="617"/>
    </row>
    <row r="24" spans="1:15" s="278" customFormat="1" ht="12" customHeight="1" x14ac:dyDescent="0.2">
      <c r="A24" s="530" t="s">
        <v>297</v>
      </c>
      <c r="B24" s="531"/>
      <c r="C24" s="322">
        <f>'GEN INFO'!C41</f>
        <v>0</v>
      </c>
      <c r="D24" s="322">
        <f>'GEN INFO'!D41</f>
        <v>0</v>
      </c>
      <c r="E24" s="322">
        <f>'GEN INFO'!E41</f>
        <v>0</v>
      </c>
      <c r="F24" s="322">
        <f>'GEN INFO'!F41</f>
        <v>0</v>
      </c>
      <c r="G24" s="322">
        <f>'GEN INFO'!G41</f>
        <v>0</v>
      </c>
      <c r="H24" s="322">
        <f>'GEN INFO'!H41</f>
        <v>0</v>
      </c>
      <c r="I24" s="305">
        <f>SUM(D24:H24)</f>
        <v>0</v>
      </c>
      <c r="J24" s="62"/>
      <c r="K24" s="527"/>
      <c r="L24" s="527"/>
      <c r="N24" s="616"/>
      <c r="O24" s="617"/>
    </row>
    <row r="25" spans="1:15" s="278" customFormat="1" ht="12" customHeight="1" x14ac:dyDescent="0.2">
      <c r="A25" s="101"/>
      <c r="B25" s="101"/>
      <c r="C25" s="101"/>
      <c r="D25" s="101"/>
      <c r="E25" s="101"/>
      <c r="F25" s="101"/>
      <c r="G25" s="101"/>
      <c r="H25" s="101"/>
      <c r="I25" s="101"/>
      <c r="J25" s="102"/>
      <c r="K25" s="102"/>
      <c r="L25" s="102"/>
      <c r="N25" s="616"/>
      <c r="O25" s="617"/>
    </row>
    <row r="26" spans="1:15" s="85" customFormat="1" ht="12" customHeight="1" x14ac:dyDescent="0.2">
      <c r="A26" s="542"/>
      <c r="B26" s="542"/>
      <c r="C26" s="542"/>
      <c r="D26" s="542"/>
      <c r="E26" s="542"/>
      <c r="F26" s="542"/>
      <c r="G26" s="542"/>
      <c r="H26" s="542"/>
      <c r="I26" s="542"/>
      <c r="J26" s="542"/>
      <c r="K26" s="542"/>
      <c r="L26" s="542"/>
      <c r="N26" s="334"/>
      <c r="O26" s="334"/>
    </row>
    <row r="27" spans="1:15" s="356" customFormat="1" ht="12" customHeight="1" x14ac:dyDescent="0.2">
      <c r="A27" s="520" t="s">
        <v>403</v>
      </c>
      <c r="B27" s="520"/>
      <c r="C27" s="520"/>
      <c r="D27" s="520"/>
      <c r="E27" s="520"/>
      <c r="F27" s="520"/>
      <c r="G27" s="520"/>
      <c r="H27" s="520"/>
      <c r="I27" s="520"/>
      <c r="J27" s="520"/>
      <c r="K27" s="520"/>
      <c r="L27" s="520"/>
      <c r="N27" s="44"/>
      <c r="O27" s="44"/>
    </row>
    <row r="28" spans="1:15" s="85" customFormat="1" ht="12" customHeight="1" x14ac:dyDescent="0.2">
      <c r="A28" s="533" t="s">
        <v>222</v>
      </c>
      <c r="B28" s="534"/>
      <c r="C28" s="535"/>
      <c r="D28" s="558" t="s">
        <v>8</v>
      </c>
      <c r="E28" s="559"/>
      <c r="F28" s="558" t="s">
        <v>229</v>
      </c>
      <c r="G28" s="560"/>
      <c r="H28" s="533" t="s">
        <v>232</v>
      </c>
      <c r="I28" s="535"/>
      <c r="J28" s="290" t="s">
        <v>233</v>
      </c>
      <c r="K28" s="561" t="s">
        <v>234</v>
      </c>
      <c r="L28" s="562"/>
      <c r="N28" s="334"/>
      <c r="O28" s="334"/>
    </row>
    <row r="29" spans="1:15" s="85" customFormat="1" ht="12" customHeight="1" x14ac:dyDescent="0.2">
      <c r="A29" s="566" t="s">
        <v>223</v>
      </c>
      <c r="B29" s="566"/>
      <c r="C29" s="566"/>
      <c r="D29" s="567">
        <f>'USES (TDC)'!E60</f>
        <v>0</v>
      </c>
      <c r="E29" s="568"/>
      <c r="F29" s="569"/>
      <c r="G29" s="570"/>
      <c r="H29" s="569"/>
      <c r="I29" s="570"/>
      <c r="J29" s="4"/>
      <c r="K29" s="571"/>
      <c r="L29" s="572"/>
      <c r="N29" s="334"/>
      <c r="O29" s="334"/>
    </row>
    <row r="30" spans="1:15" s="85" customFormat="1" ht="12" customHeight="1" x14ac:dyDescent="0.2">
      <c r="A30" s="566" t="s">
        <v>224</v>
      </c>
      <c r="B30" s="566"/>
      <c r="C30" s="566"/>
      <c r="D30" s="573">
        <f>'USES (TDC)'!E61</f>
        <v>0</v>
      </c>
      <c r="E30" s="574"/>
      <c r="F30" s="569" t="s">
        <v>230</v>
      </c>
      <c r="G30" s="570"/>
      <c r="H30" s="569"/>
      <c r="I30" s="570"/>
      <c r="J30" s="4"/>
      <c r="K30" s="571"/>
      <c r="L30" s="572"/>
      <c r="N30" s="334"/>
      <c r="O30" s="334"/>
    </row>
    <row r="31" spans="1:15" s="85" customFormat="1" ht="12" customHeight="1" x14ac:dyDescent="0.2">
      <c r="A31" s="566" t="s">
        <v>225</v>
      </c>
      <c r="B31" s="566"/>
      <c r="C31" s="566"/>
      <c r="D31" s="573">
        <f>'USES (TDC)'!E62</f>
        <v>0</v>
      </c>
      <c r="E31" s="574"/>
      <c r="F31" s="569"/>
      <c r="G31" s="570"/>
      <c r="H31" s="569"/>
      <c r="I31" s="570"/>
      <c r="J31" s="4"/>
      <c r="K31" s="571"/>
      <c r="L31" s="572"/>
      <c r="N31" s="334"/>
      <c r="O31" s="334"/>
    </row>
    <row r="32" spans="1:15" s="85" customFormat="1" ht="12" customHeight="1" x14ac:dyDescent="0.2">
      <c r="A32" s="575" t="s">
        <v>226</v>
      </c>
      <c r="B32" s="576"/>
      <c r="C32" s="577"/>
      <c r="D32" s="578">
        <f>(SOURCES!D12*0.025)</f>
        <v>0</v>
      </c>
      <c r="E32" s="579"/>
      <c r="F32" s="569" t="s">
        <v>231</v>
      </c>
      <c r="G32" s="570"/>
      <c r="H32" s="569"/>
      <c r="I32" s="570"/>
      <c r="J32" s="4"/>
      <c r="K32" s="571"/>
      <c r="L32" s="572"/>
      <c r="N32" s="334"/>
      <c r="O32" s="334"/>
    </row>
    <row r="33" spans="1:15" s="85" customFormat="1" ht="12" customHeight="1" x14ac:dyDescent="0.2">
      <c r="A33" s="575" t="s">
        <v>227</v>
      </c>
      <c r="B33" s="576"/>
      <c r="C33" s="577"/>
      <c r="D33" s="573">
        <f>'USES (TDC)'!M13</f>
        <v>0</v>
      </c>
      <c r="E33" s="574"/>
      <c r="F33" s="569" t="s">
        <v>231</v>
      </c>
      <c r="G33" s="570"/>
      <c r="H33" s="569"/>
      <c r="I33" s="570"/>
      <c r="J33" s="4"/>
      <c r="K33" s="571"/>
      <c r="L33" s="572"/>
      <c r="N33" s="334"/>
      <c r="O33" s="334"/>
    </row>
    <row r="34" spans="1:15" s="85" customFormat="1" ht="12" customHeight="1" x14ac:dyDescent="0.2">
      <c r="A34" s="575" t="s">
        <v>228</v>
      </c>
      <c r="B34" s="576"/>
      <c r="C34" s="577"/>
      <c r="D34" s="578">
        <f>('OPER INC'!O24*4)+('OPER INC'!J45/12*2)</f>
        <v>0</v>
      </c>
      <c r="E34" s="579"/>
      <c r="F34" s="569" t="s">
        <v>231</v>
      </c>
      <c r="G34" s="570"/>
      <c r="H34" s="569"/>
      <c r="I34" s="570"/>
      <c r="J34" s="4"/>
      <c r="K34" s="571"/>
      <c r="L34" s="572"/>
      <c r="N34" s="334"/>
      <c r="O34" s="334"/>
    </row>
    <row r="35" spans="1:15" s="85" customFormat="1" ht="12" customHeight="1" x14ac:dyDescent="0.2">
      <c r="A35" s="580"/>
      <c r="B35" s="581"/>
      <c r="C35" s="582"/>
      <c r="D35" s="583">
        <v>0</v>
      </c>
      <c r="E35" s="584"/>
      <c r="F35" s="569"/>
      <c r="G35" s="570"/>
      <c r="H35" s="569"/>
      <c r="I35" s="570"/>
      <c r="J35" s="4"/>
      <c r="K35" s="571"/>
      <c r="L35" s="572"/>
      <c r="N35" s="353"/>
      <c r="O35" s="353"/>
    </row>
    <row r="36" spans="1:15" s="310" customFormat="1" ht="12" customHeight="1" x14ac:dyDescent="0.2">
      <c r="A36" s="306"/>
      <c r="B36" s="306"/>
      <c r="C36" s="306"/>
      <c r="D36" s="307"/>
      <c r="E36" s="307"/>
      <c r="F36" s="308"/>
      <c r="G36" s="308"/>
      <c r="H36" s="308"/>
      <c r="I36" s="308"/>
      <c r="J36" s="289"/>
      <c r="K36" s="309"/>
      <c r="L36" s="309"/>
      <c r="N36" s="334"/>
      <c r="O36" s="334"/>
    </row>
    <row r="37" spans="1:15" s="357" customFormat="1" ht="12" customHeight="1" x14ac:dyDescent="0.2">
      <c r="A37" s="520" t="s">
        <v>486</v>
      </c>
      <c r="B37" s="520"/>
      <c r="C37" s="520"/>
      <c r="D37" s="520"/>
      <c r="E37" s="520"/>
      <c r="F37" s="520"/>
      <c r="G37" s="520"/>
      <c r="H37" s="520"/>
      <c r="I37" s="520"/>
      <c r="J37" s="520"/>
      <c r="K37" s="520"/>
      <c r="L37" s="520"/>
      <c r="N37" s="44"/>
      <c r="O37" s="44"/>
    </row>
    <row r="38" spans="1:15" s="278" customFormat="1" ht="12" customHeight="1" x14ac:dyDescent="0.2">
      <c r="A38" s="533" t="s">
        <v>236</v>
      </c>
      <c r="B38" s="534"/>
      <c r="C38" s="535"/>
      <c r="D38" s="103" t="s">
        <v>152</v>
      </c>
      <c r="E38" s="558" t="s">
        <v>209</v>
      </c>
      <c r="F38" s="560"/>
      <c r="G38" s="284" t="s">
        <v>210</v>
      </c>
      <c r="H38" s="533" t="s">
        <v>160</v>
      </c>
      <c r="I38" s="535"/>
      <c r="J38" s="284" t="s">
        <v>153</v>
      </c>
      <c r="K38" s="137"/>
      <c r="L38" s="137"/>
      <c r="M38" s="292"/>
      <c r="N38" s="334"/>
      <c r="O38" s="334"/>
    </row>
    <row r="39" spans="1:15" s="278" customFormat="1" ht="12" customHeight="1" x14ac:dyDescent="0.2">
      <c r="A39" s="585" t="str">
        <f>IF(SOURCES!A7=0," ",SOURCES!A7)</f>
        <v>Bank A</v>
      </c>
      <c r="B39" s="585"/>
      <c r="C39" s="585"/>
      <c r="D39" s="277" t="str">
        <f>IF(SOURCES!C7=0," ",SOURCES!C7)</f>
        <v xml:space="preserve"> </v>
      </c>
      <c r="E39" s="573" t="str">
        <f>IF(SOURCES!D7=0," ",SOURCES!D7)</f>
        <v xml:space="preserve"> </v>
      </c>
      <c r="F39" s="586"/>
      <c r="G39" s="232" t="str">
        <f>IF(SOURCES!E7=0," ",SOURCES!E7)</f>
        <v xml:space="preserve"> </v>
      </c>
      <c r="H39" s="585" t="str">
        <f>IF(SOURCES!F7=0," ",SOURCES!F7)</f>
        <v xml:space="preserve"> </v>
      </c>
      <c r="I39" s="585"/>
      <c r="J39" s="233" t="str">
        <f>IF(SOURCES!G7=0," ",SOURCES!G7)</f>
        <v xml:space="preserve"> </v>
      </c>
      <c r="K39" s="283"/>
      <c r="L39" s="283"/>
      <c r="M39" s="292"/>
      <c r="N39" s="334"/>
      <c r="O39" s="334"/>
    </row>
    <row r="40" spans="1:15" s="278" customFormat="1" ht="12" customHeight="1" x14ac:dyDescent="0.2">
      <c r="A40" s="585" t="str">
        <f>IF(SOURCES!A8=0," ",SOURCES!A8)</f>
        <v>NHTF</v>
      </c>
      <c r="B40" s="585"/>
      <c r="C40" s="585"/>
      <c r="D40" s="277" t="str">
        <f>IF(SOURCES!C8=0," ",SOURCES!C8)</f>
        <v xml:space="preserve"> </v>
      </c>
      <c r="E40" s="573" t="str">
        <f>IF(SOURCES!D8=0," ",SOURCES!D8)</f>
        <v xml:space="preserve"> </v>
      </c>
      <c r="F40" s="586"/>
      <c r="G40" s="232" t="str">
        <f>IF(SOURCES!E8=0," ",SOURCES!E8)</f>
        <v xml:space="preserve"> </v>
      </c>
      <c r="H40" s="585" t="str">
        <f>IF(SOURCES!F8=0," ",SOURCES!F8)</f>
        <v xml:space="preserve"> </v>
      </c>
      <c r="I40" s="585"/>
      <c r="J40" s="233" t="str">
        <f>IF(SOURCES!G8=0," ",SOURCES!G8)</f>
        <v xml:space="preserve"> </v>
      </c>
      <c r="K40" s="283"/>
      <c r="L40" s="283"/>
      <c r="N40" s="334"/>
      <c r="O40" s="334"/>
    </row>
    <row r="41" spans="1:15" s="278" customFormat="1" ht="12" customHeight="1" x14ac:dyDescent="0.2">
      <c r="A41" s="585" t="str">
        <f>IF(SOURCES!A9=0," ",SOURCES!A9)</f>
        <v xml:space="preserve"> </v>
      </c>
      <c r="B41" s="585"/>
      <c r="C41" s="585"/>
      <c r="D41" s="277" t="str">
        <f>IF(SOURCES!C9=0," ",SOURCES!C9)</f>
        <v xml:space="preserve"> </v>
      </c>
      <c r="E41" s="573" t="str">
        <f>IF(SOURCES!D9=0," ",SOURCES!D9)</f>
        <v xml:space="preserve"> </v>
      </c>
      <c r="F41" s="586"/>
      <c r="G41" s="232" t="str">
        <f>IF(SOURCES!E9=0," ",SOURCES!E9)</f>
        <v xml:space="preserve"> </v>
      </c>
      <c r="H41" s="585" t="str">
        <f>IF(SOURCES!F9=0," ",SOURCES!F9)</f>
        <v xml:space="preserve"> </v>
      </c>
      <c r="I41" s="585"/>
      <c r="J41" s="233" t="str">
        <f>IF(SOURCES!G9=0," ",SOURCES!G9)</f>
        <v xml:space="preserve"> </v>
      </c>
      <c r="K41" s="283"/>
      <c r="L41" s="283"/>
      <c r="M41" s="292"/>
      <c r="N41" s="334"/>
      <c r="O41" s="334"/>
    </row>
    <row r="42" spans="1:15" s="278" customFormat="1" ht="12" customHeight="1" x14ac:dyDescent="0.2">
      <c r="A42" s="585" t="str">
        <f>IF(SOURCES!A10=0," ",SOURCES!A10)</f>
        <v xml:space="preserve"> </v>
      </c>
      <c r="B42" s="585"/>
      <c r="C42" s="585"/>
      <c r="D42" s="277" t="str">
        <f>IF(SOURCES!C10=0," ",SOURCES!C10)</f>
        <v xml:space="preserve"> </v>
      </c>
      <c r="E42" s="573" t="str">
        <f>IF(SOURCES!D10=0," ",SOURCES!D10)</f>
        <v xml:space="preserve"> </v>
      </c>
      <c r="F42" s="586"/>
      <c r="G42" s="232" t="str">
        <f>IF(SOURCES!E10=0," ",SOURCES!E10)</f>
        <v xml:space="preserve"> </v>
      </c>
      <c r="H42" s="587" t="str">
        <f>IF(SOURCES!F10=0," ",SOURCES!F10)</f>
        <v xml:space="preserve"> </v>
      </c>
      <c r="I42" s="587"/>
      <c r="J42" s="233" t="str">
        <f>IF(SOURCES!G10=0," ",SOURCES!G10)</f>
        <v xml:space="preserve"> </v>
      </c>
      <c r="K42" s="283"/>
      <c r="L42" s="283"/>
      <c r="M42" s="293"/>
      <c r="N42" s="334"/>
      <c r="O42" s="334"/>
    </row>
    <row r="43" spans="1:15" s="278" customFormat="1" ht="12" customHeight="1" x14ac:dyDescent="0.2">
      <c r="A43" s="585" t="str">
        <f>IF(SOURCES!A11=0," ",SOURCES!A11)</f>
        <v xml:space="preserve"> </v>
      </c>
      <c r="B43" s="585"/>
      <c r="C43" s="585"/>
      <c r="D43" s="277" t="str">
        <f>IF(SOURCES!C11=0," ",SOURCES!C11)</f>
        <v xml:space="preserve"> </v>
      </c>
      <c r="E43" s="573" t="str">
        <f>IF(SOURCES!D11=0," ",SOURCES!D11)</f>
        <v xml:space="preserve"> </v>
      </c>
      <c r="F43" s="586"/>
      <c r="G43" s="232" t="str">
        <f>IF(SOURCES!E11=0," ",SOURCES!E11)</f>
        <v xml:space="preserve"> </v>
      </c>
      <c r="H43" s="587" t="str">
        <f>IF(SOURCES!F11=0," ",SOURCES!F11)</f>
        <v xml:space="preserve"> </v>
      </c>
      <c r="I43" s="587"/>
      <c r="J43" s="233" t="str">
        <f>IF(SOURCES!G11=0," ",SOURCES!G11)</f>
        <v xml:space="preserve"> </v>
      </c>
      <c r="K43" s="283"/>
      <c r="L43" s="283"/>
      <c r="M43" s="292"/>
      <c r="N43" s="334"/>
      <c r="O43" s="334"/>
    </row>
    <row r="44" spans="1:15" s="278" customFormat="1" ht="12" customHeight="1" x14ac:dyDescent="0.2">
      <c r="A44" s="533" t="s">
        <v>306</v>
      </c>
      <c r="B44" s="591"/>
      <c r="C44" s="592"/>
      <c r="D44" s="273"/>
      <c r="E44" s="593"/>
      <c r="F44" s="594"/>
      <c r="G44" s="118" t="str">
        <f>IF(SOURCES!E12=0," ",SOURCES!E12)</f>
        <v xml:space="preserve"> </v>
      </c>
      <c r="H44" s="595" t="str">
        <f>IF(SOURCES!F12=0," ",SOURCES!F12)</f>
        <v xml:space="preserve"> </v>
      </c>
      <c r="I44" s="595"/>
      <c r="J44" s="119" t="str">
        <f>IF(SOURCES!G12=0," ",SOURCES!G12)</f>
        <v xml:space="preserve"> </v>
      </c>
      <c r="K44" s="283"/>
      <c r="L44" s="283"/>
      <c r="M44" s="282"/>
      <c r="N44" s="334"/>
      <c r="O44" s="334"/>
    </row>
    <row r="45" spans="1:15" s="278" customFormat="1" ht="12" customHeight="1" x14ac:dyDescent="0.2">
      <c r="A45" s="588" t="str">
        <f>IF(SOURCES!A16=0," ",SOURCES!A16)</f>
        <v xml:space="preserve"> </v>
      </c>
      <c r="B45" s="589"/>
      <c r="C45" s="590"/>
      <c r="D45" s="277" t="str">
        <f>IF(SOURCES!C16=0," ",SOURCES!C16)</f>
        <v xml:space="preserve"> </v>
      </c>
      <c r="E45" s="573" t="str">
        <f>IF(SOURCES!D16=0," ",SOURCES!D16)</f>
        <v xml:space="preserve"> </v>
      </c>
      <c r="F45" s="586"/>
      <c r="G45" s="232" t="str">
        <f>IF(SOURCES!E16=0," ",SOURCES!E16)</f>
        <v xml:space="preserve"> </v>
      </c>
      <c r="H45" s="587" t="str">
        <f>IF(SOURCES!F16=0," ",SOURCES!F16)</f>
        <v xml:space="preserve"> </v>
      </c>
      <c r="I45" s="587"/>
      <c r="J45" s="233" t="str">
        <f>IF(SOURCES!G16=0," ",SOURCES!G16)</f>
        <v xml:space="preserve"> </v>
      </c>
      <c r="K45" s="135"/>
      <c r="L45" s="283"/>
      <c r="M45" s="282"/>
      <c r="N45" s="334"/>
      <c r="O45" s="334"/>
    </row>
    <row r="46" spans="1:15" s="278" customFormat="1" ht="12" customHeight="1" x14ac:dyDescent="0.2">
      <c r="A46" s="588" t="str">
        <f>IF(SOURCES!A17=0," ",SOURCES!A17)</f>
        <v xml:space="preserve"> </v>
      </c>
      <c r="B46" s="589"/>
      <c r="C46" s="590"/>
      <c r="D46" s="277" t="str">
        <f>IF(SOURCES!C17=0," ",SOURCES!C17)</f>
        <v xml:space="preserve"> </v>
      </c>
      <c r="E46" s="573" t="str">
        <f>IF(SOURCES!D17=0," ",SOURCES!D17)</f>
        <v xml:space="preserve"> </v>
      </c>
      <c r="F46" s="586"/>
      <c r="G46" s="232" t="str">
        <f>IF(SOURCES!E17=0," ",SOURCES!E17)</f>
        <v xml:space="preserve"> </v>
      </c>
      <c r="H46" s="587" t="str">
        <f>IF(SOURCES!F17=0," ",SOURCES!F17)</f>
        <v xml:space="preserve"> </v>
      </c>
      <c r="I46" s="587"/>
      <c r="J46" s="233" t="str">
        <f>IF(SOURCES!G17=0," ",SOURCES!G17)</f>
        <v xml:space="preserve"> </v>
      </c>
      <c r="K46" s="135"/>
      <c r="L46" s="283"/>
      <c r="M46" s="282"/>
      <c r="N46" s="334"/>
      <c r="O46" s="334"/>
    </row>
    <row r="47" spans="1:15" s="278" customFormat="1" ht="12" customHeight="1" x14ac:dyDescent="0.2">
      <c r="A47" s="588" t="str">
        <f>IF(SOURCES!A18=0," ",SOURCES!A18)</f>
        <v xml:space="preserve"> </v>
      </c>
      <c r="B47" s="589"/>
      <c r="C47" s="590"/>
      <c r="D47" s="277" t="str">
        <f>IF(SOURCES!C18=0," ",SOURCES!C18)</f>
        <v xml:space="preserve"> </v>
      </c>
      <c r="E47" s="573" t="str">
        <f>IF(SOURCES!D18=0," ",SOURCES!D18)</f>
        <v xml:space="preserve"> </v>
      </c>
      <c r="F47" s="586"/>
      <c r="G47" s="232" t="str">
        <f>IF(SOURCES!E18=0," ",SOURCES!E18)</f>
        <v xml:space="preserve"> </v>
      </c>
      <c r="H47" s="587" t="str">
        <f>IF(SOURCES!F18=0," ",SOURCES!F18)</f>
        <v xml:space="preserve"> </v>
      </c>
      <c r="I47" s="587"/>
      <c r="J47" s="233" t="str">
        <f>IF(SOURCES!G18=0," ",SOURCES!G18)</f>
        <v xml:space="preserve"> </v>
      </c>
      <c r="K47" s="135"/>
      <c r="L47" s="283"/>
      <c r="M47" s="282"/>
      <c r="N47" s="334"/>
      <c r="O47" s="334"/>
    </row>
    <row r="48" spans="1:15" s="278" customFormat="1" ht="12" customHeight="1" x14ac:dyDescent="0.2">
      <c r="A48" s="588" t="str">
        <f>IF(SOURCES!A19=0," ",SOURCES!A19)</f>
        <v xml:space="preserve"> </v>
      </c>
      <c r="B48" s="589"/>
      <c r="C48" s="590"/>
      <c r="D48" s="277" t="str">
        <f>IF(SOURCES!C19=0," ",SOURCES!C19)</f>
        <v xml:space="preserve"> </v>
      </c>
      <c r="E48" s="573" t="str">
        <f>IF(SOURCES!D19=0," ",SOURCES!D19)</f>
        <v xml:space="preserve"> </v>
      </c>
      <c r="F48" s="586"/>
      <c r="G48" s="232" t="str">
        <f>IF(SOURCES!E19=0," ",SOURCES!E19)</f>
        <v xml:space="preserve"> </v>
      </c>
      <c r="H48" s="587" t="str">
        <f>IF(SOURCES!F19=0," ",SOURCES!F19)</f>
        <v xml:space="preserve"> </v>
      </c>
      <c r="I48" s="587"/>
      <c r="J48" s="233" t="str">
        <f>IF(SOURCES!G19=0," ",SOURCES!G19)</f>
        <v xml:space="preserve"> </v>
      </c>
      <c r="K48" s="135"/>
      <c r="L48" s="283"/>
      <c r="M48" s="282"/>
      <c r="N48" s="334"/>
      <c r="O48" s="334"/>
    </row>
    <row r="49" spans="1:15" s="278" customFormat="1" ht="12" customHeight="1" x14ac:dyDescent="0.2">
      <c r="A49" s="588" t="str">
        <f>IF(SOURCES!A20=0," ",SOURCES!A20)</f>
        <v xml:space="preserve"> </v>
      </c>
      <c r="B49" s="589"/>
      <c r="C49" s="590"/>
      <c r="D49" s="277" t="str">
        <f>IF(SOURCES!C20=0," ",SOURCES!C20)</f>
        <v xml:space="preserve"> </v>
      </c>
      <c r="E49" s="573" t="str">
        <f>IF(SOURCES!D20=0," ",SOURCES!D20)</f>
        <v xml:space="preserve"> </v>
      </c>
      <c r="F49" s="586"/>
      <c r="G49" s="232" t="str">
        <f>IF(SOURCES!E20=0," ",SOURCES!E20)</f>
        <v xml:space="preserve"> </v>
      </c>
      <c r="H49" s="587" t="str">
        <f>IF(SOURCES!F20=0," ",SOURCES!F20)</f>
        <v xml:space="preserve"> </v>
      </c>
      <c r="I49" s="587"/>
      <c r="J49" s="233" t="str">
        <f>IF(SOURCES!G20=0," ",SOURCES!G20)</f>
        <v xml:space="preserve"> </v>
      </c>
      <c r="K49" s="135"/>
      <c r="L49" s="283"/>
      <c r="M49" s="282"/>
      <c r="N49" s="334"/>
      <c r="O49" s="334"/>
    </row>
    <row r="50" spans="1:15" s="278" customFormat="1" ht="12" customHeight="1" x14ac:dyDescent="0.2">
      <c r="A50" s="588" t="str">
        <f>IF(SOURCES!A21=0," ",SOURCES!A21)</f>
        <v xml:space="preserve"> </v>
      </c>
      <c r="B50" s="589"/>
      <c r="C50" s="590"/>
      <c r="D50" s="277" t="str">
        <f>IF(SOURCES!C21=0," ",SOURCES!C21)</f>
        <v xml:space="preserve"> </v>
      </c>
      <c r="E50" s="573" t="str">
        <f>IF(SOURCES!D21=0," ",SOURCES!D21)</f>
        <v xml:space="preserve"> </v>
      </c>
      <c r="F50" s="586"/>
      <c r="G50" s="232" t="str">
        <f>IF(SOURCES!E21=0," ",SOURCES!E21)</f>
        <v xml:space="preserve"> </v>
      </c>
      <c r="H50" s="587" t="str">
        <f>IF(SOURCES!F21=0," ",SOURCES!F21)</f>
        <v xml:space="preserve"> </v>
      </c>
      <c r="I50" s="587"/>
      <c r="J50" s="233" t="str">
        <f>IF(SOURCES!G21=0," ",SOURCES!G21)</f>
        <v xml:space="preserve"> </v>
      </c>
      <c r="K50" s="135"/>
      <c r="L50" s="283"/>
      <c r="M50" s="282"/>
      <c r="N50" s="334"/>
      <c r="O50" s="334"/>
    </row>
    <row r="51" spans="1:15" s="278" customFormat="1" ht="12" customHeight="1" x14ac:dyDescent="0.2">
      <c r="A51" s="533" t="s">
        <v>237</v>
      </c>
      <c r="B51" s="534"/>
      <c r="C51" s="535"/>
      <c r="D51" s="273"/>
      <c r="E51" s="593"/>
      <c r="F51" s="594"/>
      <c r="G51" s="138"/>
      <c r="H51" s="597"/>
      <c r="I51" s="597"/>
      <c r="J51" s="139"/>
      <c r="K51" s="135"/>
      <c r="L51" s="283"/>
      <c r="M51" s="282"/>
      <c r="N51" s="334"/>
      <c r="O51" s="334"/>
    </row>
    <row r="52" spans="1:15" s="278" customFormat="1" ht="12" customHeight="1" x14ac:dyDescent="0.2">
      <c r="A52" s="588" t="str">
        <f>IF(SOURCES!A26=0," ",SOURCES!A26)</f>
        <v>Owner Required Funds</v>
      </c>
      <c r="B52" s="589"/>
      <c r="C52" s="590"/>
      <c r="D52" s="115" t="s">
        <v>211</v>
      </c>
      <c r="E52" s="573" t="str">
        <f>IF(SOURCES!D26=0," ",SOURCES!D26)</f>
        <v xml:space="preserve"> </v>
      </c>
      <c r="F52" s="586"/>
      <c r="G52" s="140" t="str">
        <f>IF(SOURCES!E26=0," ",SOURCES!E26)</f>
        <v xml:space="preserve"> </v>
      </c>
      <c r="H52" s="596" t="str">
        <f>IF(SOURCES!F26=0," ",SOURCES!F26)</f>
        <v xml:space="preserve"> </v>
      </c>
      <c r="I52" s="596"/>
      <c r="J52" s="141" t="str">
        <f>IF(SOURCES!G26=0," ",SOURCES!G26)</f>
        <v xml:space="preserve"> </v>
      </c>
      <c r="K52" s="135"/>
      <c r="L52" s="283"/>
      <c r="M52" s="282"/>
      <c r="N52" s="334"/>
      <c r="O52" s="334"/>
    </row>
    <row r="53" spans="1:15" s="278" customFormat="1" ht="12" customHeight="1" x14ac:dyDescent="0.2">
      <c r="A53" s="588" t="str">
        <f>IF(SOURCES!A27=0," ",SOURCES!A27)</f>
        <v xml:space="preserve"> </v>
      </c>
      <c r="B53" s="589"/>
      <c r="C53" s="590"/>
      <c r="D53" s="115" t="s">
        <v>211</v>
      </c>
      <c r="E53" s="573" t="str">
        <f>IF(SOURCES!D27=0," ",SOURCES!D27)</f>
        <v xml:space="preserve"> </v>
      </c>
      <c r="F53" s="586"/>
      <c r="G53" s="140" t="str">
        <f>IF(SOURCES!E27=0," ",SOURCES!E27)</f>
        <v xml:space="preserve"> </v>
      </c>
      <c r="H53" s="596"/>
      <c r="I53" s="596"/>
      <c r="J53" s="141" t="str">
        <f>IF(SOURCES!G27=0," ",SOURCES!G27)</f>
        <v xml:space="preserve"> </v>
      </c>
      <c r="K53" s="135"/>
      <c r="L53" s="283"/>
      <c r="M53" s="282"/>
      <c r="N53" s="334"/>
      <c r="O53" s="334"/>
    </row>
    <row r="54" spans="1:15" s="278" customFormat="1" ht="12" customHeight="1" x14ac:dyDescent="0.2">
      <c r="A54" s="588" t="str">
        <f>IF(SOURCES!A28=0," ",SOURCES!A28)</f>
        <v xml:space="preserve"> </v>
      </c>
      <c r="B54" s="589"/>
      <c r="C54" s="590"/>
      <c r="D54" s="115" t="s">
        <v>211</v>
      </c>
      <c r="E54" s="573" t="str">
        <f>IF(SOURCES!D28=0," ",SOURCES!D28)</f>
        <v xml:space="preserve"> </v>
      </c>
      <c r="F54" s="586"/>
      <c r="G54" s="140" t="str">
        <f>IF(SOURCES!E28=0," ",SOURCES!E28)</f>
        <v xml:space="preserve"> </v>
      </c>
      <c r="H54" s="596"/>
      <c r="I54" s="596"/>
      <c r="J54" s="141" t="str">
        <f>IF(SOURCES!G28=0," ",SOURCES!G28)</f>
        <v xml:space="preserve"> </v>
      </c>
      <c r="K54" s="135"/>
      <c r="L54" s="283"/>
      <c r="M54" s="282"/>
      <c r="N54" s="334"/>
      <c r="O54" s="334"/>
    </row>
    <row r="55" spans="1:15" s="278" customFormat="1" ht="12" customHeight="1" x14ac:dyDescent="0.2">
      <c r="A55" s="588" t="str">
        <f>IF(SOURCES!A29=0," ",SOURCES!A29)</f>
        <v xml:space="preserve"> </v>
      </c>
      <c r="B55" s="589"/>
      <c r="C55" s="590"/>
      <c r="D55" s="115" t="s">
        <v>211</v>
      </c>
      <c r="E55" s="573" t="str">
        <f>IF(SOURCES!D29=0," ",SOURCES!D29)</f>
        <v xml:space="preserve"> </v>
      </c>
      <c r="F55" s="586"/>
      <c r="G55" s="140" t="str">
        <f>IF(SOURCES!E29=0," ",SOURCES!E29)</f>
        <v xml:space="preserve"> </v>
      </c>
      <c r="H55" s="596"/>
      <c r="I55" s="596"/>
      <c r="J55" s="141" t="str">
        <f>IF(SOURCES!G29=0," ",SOURCES!G29)</f>
        <v xml:space="preserve"> </v>
      </c>
      <c r="K55" s="135"/>
      <c r="L55" s="283"/>
      <c r="M55" s="282"/>
      <c r="N55" s="38"/>
      <c r="O55" s="38"/>
    </row>
    <row r="56" spans="1:15" s="278" customFormat="1" ht="12" customHeight="1" x14ac:dyDescent="0.2">
      <c r="A56" s="528" t="s">
        <v>238</v>
      </c>
      <c r="B56" s="598"/>
      <c r="C56" s="598"/>
      <c r="D56" s="529"/>
      <c r="E56" s="599">
        <f>SUM(E39:F55)</f>
        <v>0</v>
      </c>
      <c r="F56" s="600"/>
      <c r="G56" s="138"/>
      <c r="H56" s="274"/>
      <c r="I56" s="274"/>
      <c r="J56" s="139"/>
      <c r="K56" s="135"/>
      <c r="L56" s="283"/>
      <c r="M56" s="282"/>
      <c r="N56" s="44"/>
      <c r="O56" s="44"/>
    </row>
    <row r="57" spans="1:15" s="278" customFormat="1" ht="6" customHeight="1" x14ac:dyDescent="0.2">
      <c r="A57" s="601"/>
      <c r="B57" s="601"/>
      <c r="C57" s="601"/>
      <c r="D57" s="601"/>
      <c r="E57" s="601"/>
      <c r="F57" s="601"/>
      <c r="G57" s="601"/>
      <c r="H57" s="601"/>
      <c r="I57" s="601"/>
      <c r="J57" s="601"/>
      <c r="K57" s="601"/>
      <c r="L57" s="601"/>
      <c r="M57" s="282"/>
      <c r="N57" s="334"/>
      <c r="O57" s="334"/>
    </row>
    <row r="58" spans="1:15" s="357" customFormat="1" ht="12" customHeight="1" x14ac:dyDescent="0.2">
      <c r="A58" s="520" t="s">
        <v>485</v>
      </c>
      <c r="B58" s="520"/>
      <c r="C58" s="520"/>
      <c r="D58" s="520"/>
      <c r="E58" s="520"/>
      <c r="F58" s="520"/>
      <c r="G58" s="520"/>
      <c r="H58" s="520"/>
      <c r="I58" s="520"/>
      <c r="J58" s="520"/>
      <c r="K58" s="520"/>
      <c r="L58" s="520"/>
      <c r="N58" s="44"/>
      <c r="O58" s="44"/>
    </row>
    <row r="59" spans="1:15" s="278" customFormat="1" ht="12" customHeight="1" x14ac:dyDescent="0.2">
      <c r="A59" s="533" t="s">
        <v>252</v>
      </c>
      <c r="B59" s="534"/>
      <c r="C59" s="535"/>
      <c r="D59" s="103" t="s">
        <v>152</v>
      </c>
      <c r="E59" s="558" t="s">
        <v>209</v>
      </c>
      <c r="F59" s="560"/>
      <c r="G59" s="284" t="s">
        <v>210</v>
      </c>
      <c r="H59" s="533" t="s">
        <v>160</v>
      </c>
      <c r="I59" s="535"/>
      <c r="J59" s="284" t="s">
        <v>153</v>
      </c>
      <c r="K59" s="137"/>
      <c r="L59" s="137"/>
      <c r="M59" s="292"/>
      <c r="N59" s="334"/>
      <c r="O59" s="334"/>
    </row>
    <row r="60" spans="1:15" s="278" customFormat="1" ht="12" customHeight="1" x14ac:dyDescent="0.2">
      <c r="A60" s="585" t="str">
        <f>IF(SOURCES!A36=0," ",SOURCES!A36)</f>
        <v>Psource A</v>
      </c>
      <c r="B60" s="585"/>
      <c r="C60" s="585"/>
      <c r="D60" s="277" t="str">
        <f>IF(SOURCES!C36=0," ",SOURCES!C36)</f>
        <v xml:space="preserve"> </v>
      </c>
      <c r="E60" s="573" t="str">
        <f>IF(SOURCES!D36=0," ",SOURCES!D36)</f>
        <v xml:space="preserve"> </v>
      </c>
      <c r="F60" s="586"/>
      <c r="G60" s="232" t="str">
        <f>IF(SOURCES!E36=0," ",SOURCES!E36)</f>
        <v xml:space="preserve"> </v>
      </c>
      <c r="H60" s="585" t="str">
        <f>IF(SOURCES!F36=0," ",SOURCES!F36)</f>
        <v xml:space="preserve"> </v>
      </c>
      <c r="I60" s="585"/>
      <c r="J60" s="233" t="str">
        <f>IF(SOURCES!G36=0," ",SOURCES!G36)</f>
        <v xml:space="preserve"> </v>
      </c>
      <c r="K60" s="283"/>
      <c r="L60" s="283"/>
      <c r="M60" s="292"/>
      <c r="N60" s="334"/>
      <c r="O60" s="334"/>
    </row>
    <row r="61" spans="1:15" s="278" customFormat="1" ht="12" customHeight="1" x14ac:dyDescent="0.2">
      <c r="A61" s="585" t="str">
        <f>IF(SOURCES!A37=0," ",SOURCES!A37)</f>
        <v>Psource B</v>
      </c>
      <c r="B61" s="585"/>
      <c r="C61" s="585"/>
      <c r="D61" s="277" t="str">
        <f>IF(SOURCES!C37=0," ",SOURCES!C37)</f>
        <v xml:space="preserve"> </v>
      </c>
      <c r="E61" s="573" t="str">
        <f>IF(SOURCES!D37=0," ",SOURCES!D37)</f>
        <v xml:space="preserve"> </v>
      </c>
      <c r="F61" s="586"/>
      <c r="G61" s="232" t="str">
        <f>IF(SOURCES!E37=0," ",SOURCES!E37)</f>
        <v xml:space="preserve"> </v>
      </c>
      <c r="H61" s="585" t="str">
        <f>IF(SOURCES!F37=0," ",SOURCES!F37)</f>
        <v xml:space="preserve"> </v>
      </c>
      <c r="I61" s="585"/>
      <c r="J61" s="233" t="str">
        <f>IF(SOURCES!G37=0," ",SOURCES!G37)</f>
        <v xml:space="preserve"> </v>
      </c>
      <c r="K61" s="283"/>
      <c r="L61" s="283"/>
      <c r="N61" s="334"/>
      <c r="O61" s="334"/>
    </row>
    <row r="62" spans="1:15" s="278" customFormat="1" ht="12" customHeight="1" x14ac:dyDescent="0.2">
      <c r="A62" s="585" t="str">
        <f>IF(SOURCES!A38=0," ",SOURCES!A38)</f>
        <v>Psource C</v>
      </c>
      <c r="B62" s="585"/>
      <c r="C62" s="585"/>
      <c r="D62" s="277" t="str">
        <f>IF(SOURCES!C38=0," ",SOURCES!C38)</f>
        <v xml:space="preserve"> </v>
      </c>
      <c r="E62" s="573" t="str">
        <f>IF(SOURCES!D38=0," ",SOURCES!D38)</f>
        <v xml:space="preserve"> </v>
      </c>
      <c r="F62" s="586"/>
      <c r="G62" s="232" t="str">
        <f>IF(SOURCES!E38=0," ",SOURCES!E38)</f>
        <v xml:space="preserve"> </v>
      </c>
      <c r="H62" s="585" t="str">
        <f>IF(SOURCES!F38=0," ",SOURCES!F38)</f>
        <v xml:space="preserve"> </v>
      </c>
      <c r="I62" s="585"/>
      <c r="J62" s="233" t="str">
        <f>IF(SOURCES!G38=0," ",SOURCES!G38)</f>
        <v xml:space="preserve"> </v>
      </c>
      <c r="K62" s="283"/>
      <c r="L62" s="283"/>
      <c r="M62" s="292"/>
      <c r="N62" s="44"/>
      <c r="O62" s="44"/>
    </row>
    <row r="63" spans="1:15" s="278" customFormat="1" ht="12" customHeight="1" x14ac:dyDescent="0.2">
      <c r="A63" s="585" t="str">
        <f>IF(SOURCES!A39=0," ",SOURCES!A39)</f>
        <v>Psource D - Interest Only</v>
      </c>
      <c r="B63" s="585"/>
      <c r="C63" s="585"/>
      <c r="D63" s="277" t="str">
        <f>IF(SOURCES!C39=0," ",SOURCES!C39)</f>
        <v xml:space="preserve"> </v>
      </c>
      <c r="E63" s="573" t="str">
        <f>IF(SOURCES!D39=0," ",SOURCES!D39)</f>
        <v xml:space="preserve"> </v>
      </c>
      <c r="F63" s="586"/>
      <c r="G63" s="232" t="str">
        <f>IF(SOURCES!E39=0," ",SOURCES!E39)</f>
        <v xml:space="preserve"> </v>
      </c>
      <c r="H63" s="585" t="str">
        <f>IF(SOURCES!F39=0," ",SOURCES!F39)</f>
        <v xml:space="preserve"> </v>
      </c>
      <c r="I63" s="585"/>
      <c r="J63" s="233" t="str">
        <f>IF(SOURCES!G39=0," ",SOURCES!G39)</f>
        <v xml:space="preserve"> </v>
      </c>
      <c r="K63" s="283"/>
      <c r="L63" s="283"/>
      <c r="M63" s="293"/>
      <c r="N63" s="334"/>
      <c r="O63" s="334"/>
    </row>
    <row r="64" spans="1:15" s="278" customFormat="1" ht="12" customHeight="1" x14ac:dyDescent="0.2">
      <c r="A64" s="533" t="s">
        <v>305</v>
      </c>
      <c r="B64" s="534"/>
      <c r="C64" s="535"/>
      <c r="D64" s="273"/>
      <c r="E64" s="593"/>
      <c r="F64" s="594"/>
      <c r="G64" s="118" t="str">
        <f>IF(SOURCES!E34=0," ",SOURCES!E34)</f>
        <v xml:space="preserve"> </v>
      </c>
      <c r="H64" s="595" t="str">
        <f>IF(SOURCES!F34=0," ",SOURCES!F34)</f>
        <v xml:space="preserve"> </v>
      </c>
      <c r="I64" s="595"/>
      <c r="J64" s="119" t="str">
        <f>IF(SOURCES!G34=0," ",SOURCES!G34)</f>
        <v xml:space="preserve"> </v>
      </c>
      <c r="K64" s="283"/>
      <c r="L64" s="283"/>
      <c r="M64" s="282"/>
      <c r="N64" s="334"/>
      <c r="O64" s="334"/>
    </row>
    <row r="65" spans="1:15" s="278" customFormat="1" ht="12" customHeight="1" x14ac:dyDescent="0.2">
      <c r="A65" s="585" t="str">
        <f>IF(SOURCES!A44=0," ",SOURCES!A44)</f>
        <v xml:space="preserve"> </v>
      </c>
      <c r="B65" s="585"/>
      <c r="C65" s="585"/>
      <c r="D65" s="277" t="str">
        <f>IF(SOURCES!C44=0," ",SOURCES!C44)</f>
        <v xml:space="preserve"> </v>
      </c>
      <c r="E65" s="573" t="str">
        <f>IF(SOURCES!D44=0," ",SOURCES!D44)</f>
        <v xml:space="preserve"> </v>
      </c>
      <c r="F65" s="586"/>
      <c r="G65" s="232" t="str">
        <f>IF(SOURCES!E44=0," ",SOURCES!E44)</f>
        <v xml:space="preserve"> </v>
      </c>
      <c r="H65" s="585" t="str">
        <f>IF(SOURCES!F44=0," ",SOURCES!F44)</f>
        <v xml:space="preserve"> </v>
      </c>
      <c r="I65" s="585"/>
      <c r="J65" s="233" t="str">
        <f>IF(SOURCES!G44=0," ",SOURCES!G44)</f>
        <v xml:space="preserve"> </v>
      </c>
      <c r="K65" s="135"/>
      <c r="L65" s="283"/>
      <c r="M65" s="282"/>
      <c r="N65" s="334"/>
      <c r="O65" s="334"/>
    </row>
    <row r="66" spans="1:15" s="278" customFormat="1" ht="12" customHeight="1" x14ac:dyDescent="0.2">
      <c r="A66" s="585" t="str">
        <f>IF(SOURCES!A45=0," ",SOURCES!A45)</f>
        <v xml:space="preserve"> </v>
      </c>
      <c r="B66" s="585"/>
      <c r="C66" s="585"/>
      <c r="D66" s="277" t="str">
        <f>IF(SOURCES!C45=0," ",SOURCES!C45)</f>
        <v xml:space="preserve"> </v>
      </c>
      <c r="E66" s="573" t="str">
        <f>IF(SOURCES!D45=0," ",SOURCES!D45)</f>
        <v xml:space="preserve"> </v>
      </c>
      <c r="F66" s="586"/>
      <c r="G66" s="232" t="str">
        <f>IF(SOURCES!E45=0," ",SOURCES!E45)</f>
        <v xml:space="preserve"> </v>
      </c>
      <c r="H66" s="585" t="str">
        <f>IF(SOURCES!F45=0," ",SOURCES!F45)</f>
        <v xml:space="preserve"> </v>
      </c>
      <c r="I66" s="585"/>
      <c r="J66" s="233" t="str">
        <f>IF(SOURCES!G45=0," ",SOURCES!G45)</f>
        <v xml:space="preserve"> </v>
      </c>
      <c r="K66" s="135"/>
      <c r="L66" s="283"/>
      <c r="M66" s="282"/>
      <c r="N66" s="334"/>
      <c r="O66" s="334"/>
    </row>
    <row r="67" spans="1:15" s="278" customFormat="1" ht="12" customHeight="1" x14ac:dyDescent="0.2">
      <c r="A67" s="585" t="str">
        <f>IF(SOURCES!A46=0," ",SOURCES!A46)</f>
        <v xml:space="preserve"> </v>
      </c>
      <c r="B67" s="585"/>
      <c r="C67" s="585"/>
      <c r="D67" s="277" t="str">
        <f>IF(SOURCES!C46=0," ",SOURCES!C46)</f>
        <v xml:space="preserve"> </v>
      </c>
      <c r="E67" s="573" t="str">
        <f>IF(SOURCES!D46=0," ",SOURCES!D46)</f>
        <v xml:space="preserve"> </v>
      </c>
      <c r="F67" s="586"/>
      <c r="G67" s="232" t="str">
        <f>IF(SOURCES!E46=0," ",SOURCES!E46)</f>
        <v xml:space="preserve"> </v>
      </c>
      <c r="H67" s="585" t="str">
        <f>IF(SOURCES!F46=0," ",SOURCES!F46)</f>
        <v xml:space="preserve"> </v>
      </c>
      <c r="I67" s="585"/>
      <c r="J67" s="233" t="str">
        <f>IF(SOURCES!G46=0," ",SOURCES!G46)</f>
        <v xml:space="preserve"> </v>
      </c>
      <c r="K67" s="135"/>
      <c r="L67" s="283"/>
      <c r="M67" s="282"/>
      <c r="N67" s="334"/>
      <c r="O67" s="334"/>
    </row>
    <row r="68" spans="1:15" s="278" customFormat="1" ht="12" customHeight="1" x14ac:dyDescent="0.2">
      <c r="A68" s="585" t="str">
        <f>IF(SOURCES!A47=0," ",SOURCES!A47)</f>
        <v xml:space="preserve"> </v>
      </c>
      <c r="B68" s="585"/>
      <c r="C68" s="585"/>
      <c r="D68" s="277" t="str">
        <f>IF(SOURCES!C47=0," ",SOURCES!C47)</f>
        <v xml:space="preserve"> </v>
      </c>
      <c r="E68" s="573" t="str">
        <f>IF(SOURCES!D47=0," ",SOURCES!D47)</f>
        <v xml:space="preserve"> </v>
      </c>
      <c r="F68" s="586"/>
      <c r="G68" s="232" t="str">
        <f>IF(SOURCES!E47=0," ",SOURCES!E47)</f>
        <v xml:space="preserve"> </v>
      </c>
      <c r="H68" s="585" t="str">
        <f>IF(SOURCES!F47=0," ",SOURCES!F47)</f>
        <v xml:space="preserve"> </v>
      </c>
      <c r="I68" s="585"/>
      <c r="J68" s="233" t="str">
        <f>IF(SOURCES!G47=0," ",SOURCES!G47)</f>
        <v xml:space="preserve"> </v>
      </c>
      <c r="K68" s="135"/>
      <c r="L68" s="283"/>
      <c r="M68" s="282"/>
      <c r="N68" s="334"/>
      <c r="O68" s="334"/>
    </row>
    <row r="69" spans="1:15" s="278" customFormat="1" ht="12" customHeight="1" x14ac:dyDescent="0.2">
      <c r="A69" s="585" t="str">
        <f>IF(SOURCES!A48=0," ",SOURCES!A48)</f>
        <v xml:space="preserve"> </v>
      </c>
      <c r="B69" s="585"/>
      <c r="C69" s="585"/>
      <c r="D69" s="277" t="str">
        <f>IF(SOURCES!C48=0," ",SOURCES!C48)</f>
        <v xml:space="preserve"> </v>
      </c>
      <c r="E69" s="573" t="str">
        <f>IF(SOURCES!D48=0," ",SOURCES!D48)</f>
        <v xml:space="preserve"> </v>
      </c>
      <c r="F69" s="586"/>
      <c r="G69" s="232" t="str">
        <f>IF(SOURCES!E48=0," ",SOURCES!E48)</f>
        <v xml:space="preserve"> </v>
      </c>
      <c r="H69" s="585" t="str">
        <f>IF(SOURCES!F48=0," ",SOURCES!F48)</f>
        <v xml:space="preserve"> </v>
      </c>
      <c r="I69" s="585"/>
      <c r="J69" s="233" t="str">
        <f>IF(SOURCES!G48=0," ",SOURCES!G48)</f>
        <v xml:space="preserve"> </v>
      </c>
      <c r="K69" s="135"/>
      <c r="L69" s="283"/>
      <c r="M69" s="282"/>
      <c r="N69" s="334"/>
      <c r="O69" s="334"/>
    </row>
    <row r="70" spans="1:15" s="278" customFormat="1" ht="12" customHeight="1" x14ac:dyDescent="0.2">
      <c r="A70" s="585" t="str">
        <f>IF(SOURCES!A49=0," ",SOURCES!A49)</f>
        <v xml:space="preserve"> </v>
      </c>
      <c r="B70" s="585"/>
      <c r="C70" s="585"/>
      <c r="D70" s="277" t="str">
        <f>IF(SOURCES!C49=0," ",SOURCES!C49)</f>
        <v xml:space="preserve"> </v>
      </c>
      <c r="E70" s="573" t="str">
        <f>IF(SOURCES!D49=0," ",SOURCES!D49)</f>
        <v xml:space="preserve"> </v>
      </c>
      <c r="F70" s="586"/>
      <c r="G70" s="232" t="str">
        <f>IF(SOURCES!E49=0," ",SOURCES!E49)</f>
        <v xml:space="preserve"> </v>
      </c>
      <c r="H70" s="585" t="str">
        <f>IF(SOURCES!F49=0," ",SOURCES!F49)</f>
        <v xml:space="preserve"> </v>
      </c>
      <c r="I70" s="585"/>
      <c r="J70" s="233" t="str">
        <f>IF(SOURCES!G49=0," ",SOURCES!G49)</f>
        <v xml:space="preserve"> </v>
      </c>
      <c r="K70" s="135"/>
      <c r="L70" s="283"/>
      <c r="M70" s="282"/>
      <c r="N70" s="334"/>
      <c r="O70" s="334"/>
    </row>
    <row r="71" spans="1:15" s="278" customFormat="1" ht="12" customHeight="1" x14ac:dyDescent="0.2">
      <c r="A71" s="533" t="s">
        <v>237</v>
      </c>
      <c r="B71" s="534"/>
      <c r="C71" s="535"/>
      <c r="D71" s="273"/>
      <c r="E71" s="593"/>
      <c r="F71" s="594"/>
      <c r="G71" s="138"/>
      <c r="H71" s="597"/>
      <c r="I71" s="597"/>
      <c r="J71" s="139"/>
      <c r="K71" s="135"/>
      <c r="L71" s="283"/>
      <c r="M71" s="282"/>
      <c r="N71" s="44"/>
      <c r="O71" s="44"/>
    </row>
    <row r="72" spans="1:15" s="278" customFormat="1" ht="12" customHeight="1" x14ac:dyDescent="0.2">
      <c r="A72" s="585" t="str">
        <f>IF(SOURCES!A54=0," ",SOURCES!A54)</f>
        <v>Owner Required Funds</v>
      </c>
      <c r="B72" s="585"/>
      <c r="C72" s="585"/>
      <c r="D72" s="115" t="s">
        <v>211</v>
      </c>
      <c r="E72" s="573" t="str">
        <f>IF(SOURCES!D54=0," ",SOURCES!D54)</f>
        <v xml:space="preserve"> </v>
      </c>
      <c r="F72" s="586"/>
      <c r="G72" s="138"/>
      <c r="H72" s="597"/>
      <c r="I72" s="597"/>
      <c r="J72" s="139"/>
      <c r="K72" s="135"/>
      <c r="L72" s="283"/>
      <c r="M72" s="282"/>
      <c r="N72" s="44"/>
      <c r="O72" s="44"/>
    </row>
    <row r="73" spans="1:15" s="278" customFormat="1" ht="12" customHeight="1" x14ac:dyDescent="0.2">
      <c r="A73" s="585" t="str">
        <f>IF(SOURCES!A55=0," ",SOURCES!A55)</f>
        <v xml:space="preserve"> </v>
      </c>
      <c r="B73" s="585"/>
      <c r="C73" s="585"/>
      <c r="D73" s="115" t="s">
        <v>211</v>
      </c>
      <c r="E73" s="573" t="str">
        <f>IF(SOURCES!D55=0," ",SOURCES!D55)</f>
        <v xml:space="preserve"> </v>
      </c>
      <c r="F73" s="586"/>
      <c r="G73" s="138"/>
      <c r="H73" s="597"/>
      <c r="I73" s="597"/>
      <c r="J73" s="139"/>
      <c r="K73" s="135"/>
      <c r="L73" s="283"/>
      <c r="M73" s="282"/>
      <c r="N73" s="44"/>
      <c r="O73" s="44"/>
    </row>
    <row r="74" spans="1:15" s="278" customFormat="1" ht="12" customHeight="1" x14ac:dyDescent="0.2">
      <c r="A74" s="585" t="str">
        <f>IF(SOURCES!A56=0," ",SOURCES!A56)</f>
        <v xml:space="preserve"> </v>
      </c>
      <c r="B74" s="585"/>
      <c r="C74" s="585"/>
      <c r="D74" s="115" t="s">
        <v>211</v>
      </c>
      <c r="E74" s="573" t="str">
        <f>IF(SOURCES!D56=0," ",SOURCES!D56)</f>
        <v xml:space="preserve"> </v>
      </c>
      <c r="F74" s="586"/>
      <c r="G74" s="138"/>
      <c r="H74" s="597"/>
      <c r="I74" s="597"/>
      <c r="J74" s="139"/>
      <c r="K74" s="135"/>
      <c r="L74" s="283"/>
      <c r="M74" s="282"/>
      <c r="N74" s="44"/>
      <c r="O74" s="44"/>
    </row>
    <row r="75" spans="1:15" s="278" customFormat="1" ht="12" customHeight="1" x14ac:dyDescent="0.2">
      <c r="A75" s="585" t="str">
        <f>IF(SOURCES!A57=0," ",SOURCES!A57)</f>
        <v xml:space="preserve"> </v>
      </c>
      <c r="B75" s="585"/>
      <c r="C75" s="585"/>
      <c r="D75" s="115" t="s">
        <v>211</v>
      </c>
      <c r="E75" s="573" t="str">
        <f>IF(SOURCES!D57=0," ",SOURCES!D57)</f>
        <v xml:space="preserve"> </v>
      </c>
      <c r="F75" s="586"/>
      <c r="G75" s="138"/>
      <c r="H75" s="597"/>
      <c r="I75" s="597"/>
      <c r="J75" s="139"/>
      <c r="K75" s="135"/>
      <c r="L75" s="283"/>
      <c r="M75" s="282"/>
      <c r="N75" s="44"/>
      <c r="O75" s="44"/>
    </row>
    <row r="76" spans="1:15" s="278" customFormat="1" ht="12" customHeight="1" x14ac:dyDescent="0.2">
      <c r="A76" s="528" t="s">
        <v>239</v>
      </c>
      <c r="B76" s="598"/>
      <c r="C76" s="598"/>
      <c r="D76" s="529"/>
      <c r="E76" s="599">
        <f>SUM(E60:F75)</f>
        <v>0</v>
      </c>
      <c r="F76" s="605"/>
      <c r="G76" s="281"/>
      <c r="H76" s="281"/>
      <c r="I76" s="281"/>
      <c r="J76" s="281"/>
      <c r="K76" s="283"/>
      <c r="L76" s="283"/>
      <c r="N76" s="44"/>
      <c r="O76" s="44"/>
    </row>
    <row r="77" spans="1:15" s="286" customFormat="1" ht="12" customHeight="1" x14ac:dyDescent="0.2">
      <c r="A77" s="40"/>
      <c r="B77" s="40"/>
      <c r="C77" s="40"/>
      <c r="D77" s="40"/>
      <c r="E77" s="264"/>
      <c r="F77" s="265"/>
      <c r="G77" s="274"/>
      <c r="H77" s="274"/>
      <c r="I77" s="274"/>
      <c r="J77" s="274"/>
      <c r="K77" s="135"/>
      <c r="L77" s="135"/>
      <c r="N77" s="44"/>
      <c r="O77" s="44"/>
    </row>
    <row r="78" spans="1:15" s="357" customFormat="1" ht="12" customHeight="1" x14ac:dyDescent="0.2">
      <c r="A78" s="520" t="s">
        <v>129</v>
      </c>
      <c r="B78" s="520"/>
      <c r="C78" s="520"/>
      <c r="D78" s="520"/>
      <c r="E78" s="520"/>
      <c r="F78" s="520"/>
      <c r="G78" s="520"/>
      <c r="H78" s="520"/>
      <c r="I78" s="520"/>
      <c r="J78" s="520"/>
      <c r="K78" s="520"/>
      <c r="L78" s="520"/>
      <c r="N78" s="44"/>
      <c r="O78" s="44"/>
    </row>
    <row r="79" spans="1:15" ht="12" customHeight="1" x14ac:dyDescent="0.2">
      <c r="A79" s="533" t="s">
        <v>243</v>
      </c>
      <c r="B79" s="534"/>
      <c r="C79" s="535"/>
      <c r="D79" s="533" t="s">
        <v>8</v>
      </c>
      <c r="E79" s="535"/>
      <c r="F79" s="275"/>
      <c r="G79" s="275"/>
      <c r="H79" s="275"/>
      <c r="I79" s="275"/>
      <c r="J79" s="275"/>
      <c r="K79" s="275"/>
      <c r="L79" s="275"/>
      <c r="N79" s="334"/>
      <c r="O79" s="334"/>
    </row>
    <row r="80" spans="1:15" ht="12" customHeight="1" x14ac:dyDescent="0.2">
      <c r="A80" s="602" t="s">
        <v>240</v>
      </c>
      <c r="B80" s="602"/>
      <c r="C80" s="602"/>
      <c r="D80" s="603">
        <f>'USES (TDC)'!F14</f>
        <v>0</v>
      </c>
      <c r="E80" s="604"/>
      <c r="F80" s="275"/>
      <c r="G80" s="275"/>
      <c r="H80" s="275"/>
      <c r="I80" s="275"/>
      <c r="J80" s="275"/>
      <c r="K80" s="275"/>
      <c r="L80" s="275"/>
      <c r="N80" s="334"/>
      <c r="O80" s="334"/>
    </row>
    <row r="81" spans="1:15" ht="12" customHeight="1" x14ac:dyDescent="0.2">
      <c r="A81" s="602" t="s">
        <v>241</v>
      </c>
      <c r="B81" s="602"/>
      <c r="C81" s="602"/>
      <c r="D81" s="603">
        <f>'USES (TDC)'!F25</f>
        <v>0</v>
      </c>
      <c r="E81" s="604"/>
      <c r="F81" s="275"/>
      <c r="G81" s="275"/>
      <c r="H81" s="275"/>
      <c r="I81" s="275"/>
      <c r="J81" s="275"/>
      <c r="K81" s="275"/>
      <c r="L81" s="275"/>
      <c r="N81" s="334"/>
      <c r="O81" s="334"/>
    </row>
    <row r="82" spans="1:15" ht="12" customHeight="1" x14ac:dyDescent="0.2">
      <c r="A82" s="602" t="s">
        <v>242</v>
      </c>
      <c r="B82" s="602"/>
      <c r="C82" s="602"/>
      <c r="D82" s="603">
        <f>'USES (TDC)'!F46</f>
        <v>0</v>
      </c>
      <c r="E82" s="604"/>
      <c r="F82" s="275"/>
      <c r="G82" s="275"/>
      <c r="H82" s="275"/>
      <c r="I82" s="275"/>
      <c r="J82" s="275"/>
      <c r="K82" s="275"/>
      <c r="L82" s="275"/>
      <c r="N82" s="334"/>
      <c r="O82" s="334"/>
    </row>
    <row r="83" spans="1:15" ht="12" customHeight="1" x14ac:dyDescent="0.2">
      <c r="A83" s="539" t="s">
        <v>354</v>
      </c>
      <c r="B83" s="606"/>
      <c r="C83" s="540"/>
      <c r="D83" s="603">
        <f>'USES (TDC)'!M25</f>
        <v>0</v>
      </c>
      <c r="E83" s="604"/>
      <c r="F83" s="275"/>
      <c r="G83" s="275"/>
      <c r="H83" s="275"/>
      <c r="I83" s="275"/>
      <c r="J83" s="275"/>
      <c r="K83" s="275"/>
      <c r="L83" s="275"/>
      <c r="N83" s="334"/>
      <c r="O83" s="334"/>
    </row>
    <row r="84" spans="1:15" ht="12" customHeight="1" x14ac:dyDescent="0.2">
      <c r="A84" s="602" t="s">
        <v>501</v>
      </c>
      <c r="B84" s="602"/>
      <c r="C84" s="602"/>
      <c r="D84" s="603">
        <f>'USES (TDC)'!M37</f>
        <v>0</v>
      </c>
      <c r="E84" s="604"/>
      <c r="F84" s="275"/>
      <c r="G84" s="275"/>
      <c r="H84" s="275"/>
      <c r="I84" s="275"/>
      <c r="J84" s="275"/>
      <c r="K84" s="275"/>
      <c r="L84" s="275"/>
      <c r="N84" s="38"/>
      <c r="O84" s="38"/>
    </row>
    <row r="85" spans="1:15" ht="12" customHeight="1" x14ac:dyDescent="0.2">
      <c r="A85" s="602" t="s">
        <v>195</v>
      </c>
      <c r="B85" s="602"/>
      <c r="C85" s="602"/>
      <c r="D85" s="603">
        <f>'USES (TDC)'!M43</f>
        <v>0</v>
      </c>
      <c r="E85" s="604"/>
      <c r="F85" s="275"/>
      <c r="G85" s="275"/>
      <c r="H85" s="275"/>
      <c r="I85" s="275"/>
      <c r="J85" s="275"/>
      <c r="K85" s="275"/>
      <c r="L85" s="275"/>
      <c r="N85" s="334"/>
      <c r="O85" s="334"/>
    </row>
    <row r="86" spans="1:15" ht="12" customHeight="1" x14ac:dyDescent="0.2">
      <c r="A86" s="602" t="s">
        <v>196</v>
      </c>
      <c r="B86" s="602"/>
      <c r="C86" s="602"/>
      <c r="D86" s="603">
        <f>'USES (TDC)'!F51</f>
        <v>0</v>
      </c>
      <c r="E86" s="604"/>
      <c r="F86" s="275"/>
      <c r="G86" s="275"/>
      <c r="H86" s="275"/>
      <c r="I86" s="275"/>
      <c r="J86" s="275"/>
      <c r="K86" s="275"/>
      <c r="L86" s="275"/>
      <c r="N86" s="334"/>
      <c r="O86" s="334"/>
    </row>
    <row r="87" spans="1:15" s="352" customFormat="1" ht="12" customHeight="1" x14ac:dyDescent="0.2">
      <c r="A87" s="350" t="s">
        <v>85</v>
      </c>
      <c r="B87" s="607" t="s">
        <v>433</v>
      </c>
      <c r="C87" s="608"/>
      <c r="D87" s="609">
        <v>0</v>
      </c>
      <c r="E87" s="610"/>
      <c r="F87" s="351"/>
      <c r="G87" s="351"/>
      <c r="H87" s="351"/>
      <c r="I87" s="351"/>
      <c r="J87" s="351"/>
      <c r="K87" s="351"/>
      <c r="L87" s="351"/>
      <c r="N87" s="353"/>
      <c r="O87" s="353"/>
    </row>
    <row r="88" spans="1:15" ht="12" customHeight="1" x14ac:dyDescent="0.2">
      <c r="A88" s="528" t="s">
        <v>308</v>
      </c>
      <c r="B88" s="598"/>
      <c r="C88" s="529"/>
      <c r="D88" s="612">
        <f>SUM(D80:E86)</f>
        <v>0</v>
      </c>
      <c r="E88" s="613"/>
      <c r="F88" s="275"/>
      <c r="G88" s="275"/>
      <c r="H88" s="275"/>
      <c r="I88" s="275"/>
      <c r="J88" s="275"/>
      <c r="K88" s="275"/>
      <c r="L88" s="275"/>
      <c r="N88" s="334"/>
      <c r="O88" s="334"/>
    </row>
    <row r="89" spans="1:15" ht="12" customHeight="1" x14ac:dyDescent="0.2">
      <c r="A89" s="275"/>
      <c r="B89" s="275"/>
      <c r="C89" s="275"/>
      <c r="D89" s="275"/>
      <c r="E89" s="275"/>
      <c r="F89" s="275"/>
      <c r="G89" s="275"/>
      <c r="H89" s="275"/>
      <c r="I89" s="275"/>
      <c r="J89" s="275"/>
      <c r="K89" s="275"/>
      <c r="L89" s="275"/>
      <c r="N89" s="334"/>
      <c r="O89" s="334"/>
    </row>
    <row r="90" spans="1:15" s="357" customFormat="1" ht="12" customHeight="1" x14ac:dyDescent="0.2">
      <c r="A90" s="520" t="s">
        <v>487</v>
      </c>
      <c r="B90" s="520"/>
      <c r="C90" s="520"/>
      <c r="D90" s="520"/>
      <c r="E90" s="520"/>
      <c r="F90" s="520"/>
      <c r="G90" s="520"/>
      <c r="H90" s="520"/>
      <c r="I90" s="520"/>
      <c r="J90" s="520"/>
      <c r="K90" s="520"/>
      <c r="L90" s="520"/>
      <c r="N90" s="44"/>
      <c r="O90" s="44"/>
    </row>
    <row r="91" spans="1:15" ht="12" customHeight="1" x14ac:dyDescent="0.2">
      <c r="A91" s="533" t="s">
        <v>243</v>
      </c>
      <c r="B91" s="534"/>
      <c r="C91" s="535"/>
      <c r="D91" s="533" t="s">
        <v>8</v>
      </c>
      <c r="E91" s="535"/>
      <c r="F91" s="533" t="s">
        <v>229</v>
      </c>
      <c r="G91" s="535"/>
      <c r="H91" s="533" t="s">
        <v>232</v>
      </c>
      <c r="I91" s="535"/>
      <c r="N91" s="334"/>
      <c r="O91" s="334"/>
    </row>
    <row r="92" spans="1:15" ht="12" customHeight="1" x14ac:dyDescent="0.2">
      <c r="A92" s="539" t="s">
        <v>223</v>
      </c>
      <c r="B92" s="606"/>
      <c r="C92" s="540"/>
      <c r="D92" s="603">
        <f>'USES (TDC)'!E60</f>
        <v>0</v>
      </c>
      <c r="E92" s="604"/>
      <c r="F92" s="611" t="s">
        <v>244</v>
      </c>
      <c r="G92" s="608"/>
      <c r="H92" s="611"/>
      <c r="I92" s="608"/>
      <c r="N92" s="334"/>
      <c r="O92" s="334"/>
    </row>
    <row r="93" spans="1:15" ht="12" customHeight="1" x14ac:dyDescent="0.2">
      <c r="A93" s="539" t="s">
        <v>247</v>
      </c>
      <c r="B93" s="606"/>
      <c r="C93" s="540"/>
      <c r="D93" s="603">
        <f>'USES (TDC)'!E61</f>
        <v>0</v>
      </c>
      <c r="E93" s="604"/>
      <c r="F93" s="611" t="s">
        <v>245</v>
      </c>
      <c r="G93" s="608"/>
      <c r="H93" s="611"/>
      <c r="I93" s="608"/>
      <c r="N93" s="334"/>
      <c r="O93" s="334"/>
    </row>
    <row r="94" spans="1:15" ht="12" customHeight="1" x14ac:dyDescent="0.2">
      <c r="A94" s="627" t="s">
        <v>248</v>
      </c>
      <c r="B94" s="627"/>
      <c r="C94" s="627"/>
      <c r="D94" s="603">
        <f>'USES (TDC)'!E62</f>
        <v>0</v>
      </c>
      <c r="E94" s="604"/>
      <c r="F94" s="611"/>
      <c r="G94" s="608"/>
      <c r="H94" s="611"/>
      <c r="I94" s="608"/>
      <c r="N94" s="334"/>
      <c r="O94" s="334"/>
    </row>
    <row r="95" spans="1:15" ht="12" customHeight="1" x14ac:dyDescent="0.2">
      <c r="A95" s="539" t="s">
        <v>249</v>
      </c>
      <c r="B95" s="606"/>
      <c r="C95" s="540"/>
      <c r="D95" s="603">
        <f>'USES (TDC)'!E63</f>
        <v>0</v>
      </c>
      <c r="E95" s="604"/>
      <c r="F95" s="611"/>
      <c r="G95" s="608"/>
      <c r="H95" s="611"/>
      <c r="I95" s="608"/>
      <c r="N95" s="334"/>
      <c r="O95" s="334"/>
    </row>
    <row r="96" spans="1:15" ht="12" customHeight="1" x14ac:dyDescent="0.2">
      <c r="A96" s="539" t="s">
        <v>250</v>
      </c>
      <c r="B96" s="606"/>
      <c r="C96" s="540"/>
      <c r="D96" s="603">
        <f>'USES (TDC)'!E55</f>
        <v>0</v>
      </c>
      <c r="E96" s="604"/>
      <c r="F96" s="611" t="s">
        <v>246</v>
      </c>
      <c r="G96" s="608"/>
      <c r="H96" s="611"/>
      <c r="I96" s="608"/>
      <c r="N96" s="6"/>
      <c r="O96" s="6"/>
    </row>
    <row r="97" spans="1:15" ht="12" customHeight="1" x14ac:dyDescent="0.2">
      <c r="A97" s="621" t="s">
        <v>475</v>
      </c>
      <c r="B97" s="622"/>
      <c r="C97" s="623"/>
      <c r="D97" s="599">
        <f>D92+D94+D95+D96</f>
        <v>0</v>
      </c>
      <c r="E97" s="600"/>
      <c r="F97" s="624" t="s">
        <v>296</v>
      </c>
      <c r="G97" s="625"/>
      <c r="H97" s="625"/>
      <c r="I97" s="626"/>
    </row>
    <row r="99" spans="1:15" ht="12" customHeight="1" x14ac:dyDescent="0.2">
      <c r="A99" s="528" t="s">
        <v>307</v>
      </c>
      <c r="B99" s="598"/>
      <c r="C99" s="529"/>
      <c r="D99" s="618">
        <f>D88+D97</f>
        <v>0</v>
      </c>
      <c r="E99" s="619"/>
      <c r="F99" s="620" t="s">
        <v>309</v>
      </c>
      <c r="G99" s="620"/>
      <c r="H99" s="620"/>
      <c r="I99" s="620"/>
    </row>
    <row r="100" spans="1:15" s="352" customFormat="1" ht="12" customHeight="1" x14ac:dyDescent="0.2">
      <c r="A100" s="40"/>
      <c r="B100" s="40"/>
      <c r="C100" s="40"/>
      <c r="D100" s="238"/>
      <c r="E100" s="358"/>
      <c r="F100" s="58"/>
      <c r="G100" s="58"/>
      <c r="H100" s="58"/>
      <c r="I100" s="58"/>
      <c r="N100" s="1"/>
      <c r="O100" s="1"/>
    </row>
    <row r="101" spans="1:15" ht="12" customHeight="1" x14ac:dyDescent="0.2">
      <c r="A101" s="236"/>
      <c r="B101" s="236"/>
      <c r="C101" s="236"/>
      <c r="D101" s="234"/>
      <c r="E101" s="234"/>
      <c r="F101" s="235"/>
      <c r="G101" s="235"/>
      <c r="H101" s="235"/>
      <c r="I101" s="235"/>
    </row>
  </sheetData>
  <sheetProtection password="E917" sheet="1" objects="1" scenarios="1" selectLockedCells="1"/>
  <mergeCells count="252">
    <mergeCell ref="N6:O25"/>
    <mergeCell ref="A99:C99"/>
    <mergeCell ref="D99:E99"/>
    <mergeCell ref="F99:I99"/>
    <mergeCell ref="A96:C96"/>
    <mergeCell ref="D96:E96"/>
    <mergeCell ref="F96:G96"/>
    <mergeCell ref="H96:I96"/>
    <mergeCell ref="A97:C97"/>
    <mergeCell ref="D97:E97"/>
    <mergeCell ref="F97:I97"/>
    <mergeCell ref="A94:C94"/>
    <mergeCell ref="D94:E94"/>
    <mergeCell ref="F94:G94"/>
    <mergeCell ref="H94:I94"/>
    <mergeCell ref="A95:C95"/>
    <mergeCell ref="D95:E95"/>
    <mergeCell ref="F95:G95"/>
    <mergeCell ref="H95:I95"/>
    <mergeCell ref="A92:C92"/>
    <mergeCell ref="D92:E92"/>
    <mergeCell ref="F92:G92"/>
    <mergeCell ref="H92:I92"/>
    <mergeCell ref="A93:C93"/>
    <mergeCell ref="D93:E93"/>
    <mergeCell ref="F93:G93"/>
    <mergeCell ref="H93:I93"/>
    <mergeCell ref="H91:I91"/>
    <mergeCell ref="A88:C88"/>
    <mergeCell ref="D88:E88"/>
    <mergeCell ref="A91:C91"/>
    <mergeCell ref="D91:E91"/>
    <mergeCell ref="F91:G91"/>
    <mergeCell ref="A85:C85"/>
    <mergeCell ref="D85:E85"/>
    <mergeCell ref="A86:C86"/>
    <mergeCell ref="D86:E86"/>
    <mergeCell ref="A90:L90"/>
    <mergeCell ref="A82:C82"/>
    <mergeCell ref="D82:E82"/>
    <mergeCell ref="A83:C83"/>
    <mergeCell ref="D83:E83"/>
    <mergeCell ref="A84:C84"/>
    <mergeCell ref="D84:E84"/>
    <mergeCell ref="B87:C87"/>
    <mergeCell ref="D87:E87"/>
    <mergeCell ref="A79:C79"/>
    <mergeCell ref="D79:E79"/>
    <mergeCell ref="A80:C80"/>
    <mergeCell ref="D80:E80"/>
    <mergeCell ref="A81:C81"/>
    <mergeCell ref="D81:E81"/>
    <mergeCell ref="A76:D76"/>
    <mergeCell ref="E76:F76"/>
    <mergeCell ref="A78:L78"/>
    <mergeCell ref="A74:C74"/>
    <mergeCell ref="E74:F74"/>
    <mergeCell ref="H74:I74"/>
    <mergeCell ref="A75:C75"/>
    <mergeCell ref="E75:F75"/>
    <mergeCell ref="H75:I75"/>
    <mergeCell ref="A72:C72"/>
    <mergeCell ref="E72:F72"/>
    <mergeCell ref="H72:I72"/>
    <mergeCell ref="A73:C73"/>
    <mergeCell ref="E73:F73"/>
    <mergeCell ref="H73:I73"/>
    <mergeCell ref="A70:C70"/>
    <mergeCell ref="E70:F70"/>
    <mergeCell ref="H70:I70"/>
    <mergeCell ref="A71:C71"/>
    <mergeCell ref="E71:F71"/>
    <mergeCell ref="H71:I71"/>
    <mergeCell ref="A68:C68"/>
    <mergeCell ref="E68:F68"/>
    <mergeCell ref="H68:I68"/>
    <mergeCell ref="A69:C69"/>
    <mergeCell ref="E69:F69"/>
    <mergeCell ref="H69:I69"/>
    <mergeCell ref="A66:C66"/>
    <mergeCell ref="E66:F66"/>
    <mergeCell ref="H66:I66"/>
    <mergeCell ref="A67:C67"/>
    <mergeCell ref="E67:F67"/>
    <mergeCell ref="H67:I67"/>
    <mergeCell ref="A64:C64"/>
    <mergeCell ref="E64:F64"/>
    <mergeCell ref="H64:I64"/>
    <mergeCell ref="A65:C65"/>
    <mergeCell ref="E65:F65"/>
    <mergeCell ref="H65:I65"/>
    <mergeCell ref="A62:C62"/>
    <mergeCell ref="E62:F62"/>
    <mergeCell ref="H62:I62"/>
    <mergeCell ref="A63:C63"/>
    <mergeCell ref="E63:F63"/>
    <mergeCell ref="H63:I63"/>
    <mergeCell ref="A60:C60"/>
    <mergeCell ref="E60:F60"/>
    <mergeCell ref="H60:I60"/>
    <mergeCell ref="A61:C61"/>
    <mergeCell ref="E61:F61"/>
    <mergeCell ref="H61:I61"/>
    <mergeCell ref="A58:L58"/>
    <mergeCell ref="A59:C59"/>
    <mergeCell ref="E59:F59"/>
    <mergeCell ref="H59:I59"/>
    <mergeCell ref="A55:C55"/>
    <mergeCell ref="E55:F55"/>
    <mergeCell ref="H55:I55"/>
    <mergeCell ref="A56:D56"/>
    <mergeCell ref="E56:F56"/>
    <mergeCell ref="A57:L57"/>
    <mergeCell ref="A53:C53"/>
    <mergeCell ref="E53:F53"/>
    <mergeCell ref="H53:I53"/>
    <mergeCell ref="A54:C54"/>
    <mergeCell ref="E54:F54"/>
    <mergeCell ref="H54:I54"/>
    <mergeCell ref="A51:C51"/>
    <mergeCell ref="E51:F51"/>
    <mergeCell ref="H51:I51"/>
    <mergeCell ref="A52:C52"/>
    <mergeCell ref="E52:F52"/>
    <mergeCell ref="H52:I52"/>
    <mergeCell ref="A49:C49"/>
    <mergeCell ref="E49:F49"/>
    <mergeCell ref="H49:I49"/>
    <mergeCell ref="A50:C50"/>
    <mergeCell ref="E50:F50"/>
    <mergeCell ref="H50:I50"/>
    <mergeCell ref="A47:C47"/>
    <mergeCell ref="E47:F47"/>
    <mergeCell ref="H47:I47"/>
    <mergeCell ref="A48:C48"/>
    <mergeCell ref="E48:F48"/>
    <mergeCell ref="H48:I48"/>
    <mergeCell ref="A45:C45"/>
    <mergeCell ref="E45:F45"/>
    <mergeCell ref="H45:I45"/>
    <mergeCell ref="A46:C46"/>
    <mergeCell ref="E46:F46"/>
    <mergeCell ref="H46:I46"/>
    <mergeCell ref="A43:C43"/>
    <mergeCell ref="E43:F43"/>
    <mergeCell ref="H43:I43"/>
    <mergeCell ref="A44:C44"/>
    <mergeCell ref="E44:F44"/>
    <mergeCell ref="H44:I44"/>
    <mergeCell ref="A41:C41"/>
    <mergeCell ref="E41:F41"/>
    <mergeCell ref="H41:I41"/>
    <mergeCell ref="A42:C42"/>
    <mergeCell ref="E42:F42"/>
    <mergeCell ref="H42:I42"/>
    <mergeCell ref="A39:C39"/>
    <mergeCell ref="E39:F39"/>
    <mergeCell ref="H39:I39"/>
    <mergeCell ref="A40:C40"/>
    <mergeCell ref="E40:F40"/>
    <mergeCell ref="H40:I40"/>
    <mergeCell ref="A38:C38"/>
    <mergeCell ref="E38:F38"/>
    <mergeCell ref="H38:I38"/>
    <mergeCell ref="A34:C34"/>
    <mergeCell ref="D34:E34"/>
    <mergeCell ref="F34:G34"/>
    <mergeCell ref="H34:I34"/>
    <mergeCell ref="K34:L34"/>
    <mergeCell ref="A37:L37"/>
    <mergeCell ref="A35:C35"/>
    <mergeCell ref="D35:E35"/>
    <mergeCell ref="F35:G35"/>
    <mergeCell ref="H35:I35"/>
    <mergeCell ref="K35:L35"/>
    <mergeCell ref="A33:C33"/>
    <mergeCell ref="D33:E33"/>
    <mergeCell ref="F33:G33"/>
    <mergeCell ref="H33:I33"/>
    <mergeCell ref="K33:L33"/>
    <mergeCell ref="A31:C31"/>
    <mergeCell ref="D31:E31"/>
    <mergeCell ref="F31:G31"/>
    <mergeCell ref="H31:I31"/>
    <mergeCell ref="K31:L31"/>
    <mergeCell ref="A32:C32"/>
    <mergeCell ref="D32:E32"/>
    <mergeCell ref="F32:G32"/>
    <mergeCell ref="H32:I32"/>
    <mergeCell ref="K32:L32"/>
    <mergeCell ref="A29:C29"/>
    <mergeCell ref="D29:E29"/>
    <mergeCell ref="F29:G29"/>
    <mergeCell ref="H29:I29"/>
    <mergeCell ref="K29:L29"/>
    <mergeCell ref="A30:C30"/>
    <mergeCell ref="D30:E30"/>
    <mergeCell ref="F30:G30"/>
    <mergeCell ref="H30:I30"/>
    <mergeCell ref="K30:L30"/>
    <mergeCell ref="G15:G16"/>
    <mergeCell ref="H28:I28"/>
    <mergeCell ref="A28:C28"/>
    <mergeCell ref="D28:E28"/>
    <mergeCell ref="F28:G28"/>
    <mergeCell ref="A26:L26"/>
    <mergeCell ref="A27:L27"/>
    <mergeCell ref="K28:L28"/>
    <mergeCell ref="H15:H16"/>
    <mergeCell ref="I15:I16"/>
    <mergeCell ref="J15:J16"/>
    <mergeCell ref="A1:L1"/>
    <mergeCell ref="A2:L2"/>
    <mergeCell ref="A3:L3"/>
    <mergeCell ref="A5:B5"/>
    <mergeCell ref="A9:B9"/>
    <mergeCell ref="A8:B8"/>
    <mergeCell ref="C8:L8"/>
    <mergeCell ref="I5:J5"/>
    <mergeCell ref="K5:L5"/>
    <mergeCell ref="C5:H5"/>
    <mergeCell ref="K7:L7"/>
    <mergeCell ref="C7:E7"/>
    <mergeCell ref="C6:L6"/>
    <mergeCell ref="C9:L9"/>
    <mergeCell ref="A7:B7"/>
    <mergeCell ref="F7:G7"/>
    <mergeCell ref="A6:B6"/>
    <mergeCell ref="A13:L13"/>
    <mergeCell ref="J10:J11"/>
    <mergeCell ref="A10:B11"/>
    <mergeCell ref="A15:B16"/>
    <mergeCell ref="K21:L21"/>
    <mergeCell ref="A22:B22"/>
    <mergeCell ref="K22:L22"/>
    <mergeCell ref="A24:B24"/>
    <mergeCell ref="K24:L24"/>
    <mergeCell ref="C10:C11"/>
    <mergeCell ref="D10:D11"/>
    <mergeCell ref="E10:G10"/>
    <mergeCell ref="H10:H11"/>
    <mergeCell ref="I10:I11"/>
    <mergeCell ref="A17:B17"/>
    <mergeCell ref="K17:L17"/>
    <mergeCell ref="A18:B18"/>
    <mergeCell ref="K18:L18"/>
    <mergeCell ref="K19:L19"/>
    <mergeCell ref="K20:L20"/>
    <mergeCell ref="C15:C16"/>
    <mergeCell ref="D15:D16"/>
    <mergeCell ref="E15:E16"/>
    <mergeCell ref="F15:F16"/>
  </mergeCells>
  <printOptions horizontalCentered="1"/>
  <pageMargins left="0.2" right="0.2" top="0.25" bottom="0.25" header="0.5" footer="0.16"/>
  <pageSetup scale="95" orientation="portrait" horizontalDpi="4294967292" verticalDpi="4294967292" r:id="rId1"/>
  <headerFooter>
    <oddFooter xml:space="preserve">&amp;R&amp;"+,Italic"&amp;9&amp;F  &amp;A  &amp;D        Page &amp;P   </oddFooter>
  </headerFooter>
  <rowBreaks count="1" manualBreakCount="1">
    <brk id="5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9"/>
  <sheetViews>
    <sheetView showGridLines="0" view="pageBreakPreview" topLeftCell="A34" zoomScale="105" zoomScaleNormal="100" zoomScaleSheetLayoutView="105" workbookViewId="0">
      <selection activeCell="B23" sqref="B23:D23"/>
    </sheetView>
  </sheetViews>
  <sheetFormatPr defaultRowHeight="12.75" x14ac:dyDescent="0.2"/>
  <cols>
    <col min="1" max="4" width="9" style="7"/>
    <col min="5" max="5" width="9" style="7" customWidth="1"/>
    <col min="6" max="6" width="9" style="7"/>
    <col min="7" max="7" width="6.5" style="7" customWidth="1"/>
    <col min="8" max="13" width="9" style="7"/>
    <col min="14" max="14" width="5.5" style="7" customWidth="1"/>
    <col min="15" max="16384" width="9" style="7"/>
  </cols>
  <sheetData>
    <row r="1" spans="1:13" s="263" customFormat="1" ht="18" x14ac:dyDescent="0.2">
      <c r="A1" s="541" t="s">
        <v>129</v>
      </c>
      <c r="B1" s="541"/>
      <c r="C1" s="541"/>
      <c r="D1" s="541"/>
      <c r="E1" s="541"/>
      <c r="F1" s="541"/>
      <c r="G1" s="541"/>
      <c r="H1" s="541"/>
      <c r="I1" s="541"/>
      <c r="J1" s="541"/>
      <c r="K1" s="541"/>
      <c r="L1" s="541"/>
      <c r="M1" s="541"/>
    </row>
    <row r="2" spans="1:13" s="263" customFormat="1" ht="12" customHeight="1" x14ac:dyDescent="0.2">
      <c r="A2" s="759" t="s">
        <v>130</v>
      </c>
      <c r="B2" s="759"/>
      <c r="C2" s="759"/>
      <c r="D2" s="759"/>
      <c r="E2" s="759"/>
      <c r="F2" s="759"/>
      <c r="G2" s="759"/>
      <c r="H2" s="759"/>
      <c r="I2" s="759"/>
      <c r="J2" s="759"/>
      <c r="K2" s="759"/>
      <c r="L2" s="759"/>
      <c r="M2" s="759"/>
    </row>
    <row r="3" spans="1:13" s="263" customFormat="1" ht="12" customHeight="1" x14ac:dyDescent="0.2">
      <c r="A3" s="396"/>
      <c r="B3" s="396"/>
      <c r="C3" s="396"/>
      <c r="D3" s="396"/>
      <c r="E3" s="396"/>
      <c r="F3" s="396"/>
      <c r="G3" s="396"/>
      <c r="H3" s="396"/>
      <c r="I3" s="396"/>
      <c r="J3" s="396"/>
      <c r="K3" s="396"/>
      <c r="L3" s="396"/>
      <c r="M3" s="396"/>
    </row>
    <row r="4" spans="1:13" x14ac:dyDescent="0.2">
      <c r="A4" s="365" t="s">
        <v>325</v>
      </c>
      <c r="H4" s="365" t="s">
        <v>327</v>
      </c>
    </row>
    <row r="5" spans="1:13" x14ac:dyDescent="0.2">
      <c r="A5" s="543" t="s">
        <v>540</v>
      </c>
      <c r="B5" s="544"/>
      <c r="C5" s="544"/>
      <c r="D5" s="742"/>
      <c r="E5" s="389"/>
      <c r="F5" s="497">
        <v>0</v>
      </c>
      <c r="G5" s="364"/>
      <c r="H5" s="545" t="s">
        <v>344</v>
      </c>
      <c r="I5" s="658"/>
      <c r="J5" s="658"/>
      <c r="K5" s="226">
        <f>SOURCES!H12</f>
        <v>0</v>
      </c>
      <c r="L5" s="389"/>
      <c r="M5" s="497">
        <v>0</v>
      </c>
    </row>
    <row r="6" spans="1:13" ht="12.75" customHeight="1" x14ac:dyDescent="0.2">
      <c r="A6" s="543" t="s">
        <v>404</v>
      </c>
      <c r="B6" s="544"/>
      <c r="C6" s="544"/>
      <c r="D6" s="742"/>
      <c r="E6" s="389"/>
      <c r="F6" s="497">
        <v>0</v>
      </c>
      <c r="G6" s="364"/>
      <c r="H6" s="545" t="s">
        <v>120</v>
      </c>
      <c r="I6" s="658"/>
      <c r="J6" s="658"/>
      <c r="K6" s="658"/>
      <c r="L6" s="368"/>
      <c r="M6" s="192">
        <f>SUM(L7:L9)</f>
        <v>0</v>
      </c>
    </row>
    <row r="7" spans="1:13" x14ac:dyDescent="0.2">
      <c r="A7" s="543" t="s">
        <v>405</v>
      </c>
      <c r="B7" s="544"/>
      <c r="C7" s="544"/>
      <c r="D7" s="742"/>
      <c r="E7" s="389"/>
      <c r="F7" s="497">
        <v>0</v>
      </c>
      <c r="G7" s="364"/>
      <c r="H7" s="725" t="s">
        <v>0</v>
      </c>
      <c r="I7" s="726"/>
      <c r="J7" s="726"/>
      <c r="K7" s="726"/>
      <c r="L7" s="497">
        <v>0</v>
      </c>
      <c r="M7" s="360"/>
    </row>
    <row r="8" spans="1:13" x14ac:dyDescent="0.2">
      <c r="A8" s="543" t="s">
        <v>406</v>
      </c>
      <c r="B8" s="544"/>
      <c r="C8" s="544"/>
      <c r="D8" s="742"/>
      <c r="E8" s="389"/>
      <c r="F8" s="497">
        <v>0</v>
      </c>
      <c r="G8" s="364"/>
      <c r="H8" s="725" t="s">
        <v>355</v>
      </c>
      <c r="I8" s="726"/>
      <c r="J8" s="726"/>
      <c r="K8" s="726"/>
      <c r="L8" s="497">
        <v>0</v>
      </c>
      <c r="M8" s="360"/>
    </row>
    <row r="9" spans="1:13" x14ac:dyDescent="0.2">
      <c r="A9" s="543" t="s">
        <v>407</v>
      </c>
      <c r="B9" s="544"/>
      <c r="C9" s="544"/>
      <c r="D9" s="742"/>
      <c r="E9" s="389"/>
      <c r="F9" s="497">
        <v>0</v>
      </c>
      <c r="G9" s="364"/>
      <c r="H9" s="754" t="s">
        <v>42</v>
      </c>
      <c r="I9" s="755"/>
      <c r="J9" s="740" t="s">
        <v>567</v>
      </c>
      <c r="K9" s="741"/>
      <c r="L9" s="497">
        <v>0</v>
      </c>
      <c r="M9" s="360"/>
    </row>
    <row r="10" spans="1:13" x14ac:dyDescent="0.2">
      <c r="A10" s="543" t="s">
        <v>408</v>
      </c>
      <c r="B10" s="544"/>
      <c r="C10" s="544"/>
      <c r="D10" s="742"/>
      <c r="E10" s="389"/>
      <c r="F10" s="497">
        <v>0</v>
      </c>
      <c r="G10" s="364"/>
      <c r="H10" s="545" t="s">
        <v>345</v>
      </c>
      <c r="I10" s="658"/>
      <c r="J10" s="658"/>
      <c r="K10" s="658"/>
      <c r="L10" s="368"/>
      <c r="M10" s="497">
        <v>0</v>
      </c>
    </row>
    <row r="11" spans="1:13" x14ac:dyDescent="0.2">
      <c r="A11" s="464" t="s">
        <v>497</v>
      </c>
      <c r="B11" s="740" t="s">
        <v>566</v>
      </c>
      <c r="C11" s="757"/>
      <c r="D11" s="758"/>
      <c r="E11" s="389"/>
      <c r="F11" s="497">
        <v>0</v>
      </c>
      <c r="G11" s="364"/>
      <c r="H11" s="545" t="s">
        <v>121</v>
      </c>
      <c r="I11" s="658"/>
      <c r="J11" s="658"/>
      <c r="K11" s="384">
        <f>SOURCES!I12</f>
        <v>0</v>
      </c>
      <c r="L11" s="368"/>
      <c r="M11" s="497">
        <v>0</v>
      </c>
    </row>
    <row r="12" spans="1:13" x14ac:dyDescent="0.2">
      <c r="A12" s="369" t="s">
        <v>386</v>
      </c>
      <c r="B12" s="740" t="s">
        <v>566</v>
      </c>
      <c r="C12" s="757"/>
      <c r="D12" s="758"/>
      <c r="E12" s="389"/>
      <c r="F12" s="497">
        <v>0</v>
      </c>
      <c r="G12" s="364"/>
      <c r="H12" s="545" t="s">
        <v>122</v>
      </c>
      <c r="I12" s="658"/>
      <c r="J12" s="658"/>
      <c r="K12" s="384">
        <f>SOURCES!I40+SOURCES!I50</f>
        <v>0</v>
      </c>
      <c r="L12" s="368"/>
      <c r="M12" s="497">
        <v>0</v>
      </c>
    </row>
    <row r="13" spans="1:13" x14ac:dyDescent="0.2">
      <c r="A13" s="369" t="s">
        <v>409</v>
      </c>
      <c r="B13" s="740" t="s">
        <v>566</v>
      </c>
      <c r="C13" s="757"/>
      <c r="D13" s="758"/>
      <c r="E13" s="389"/>
      <c r="F13" s="497">
        <v>0</v>
      </c>
      <c r="G13" s="364"/>
      <c r="H13" s="543" t="s">
        <v>346</v>
      </c>
      <c r="I13" s="544"/>
      <c r="J13" s="544"/>
      <c r="K13" s="544"/>
      <c r="L13" s="368"/>
      <c r="M13" s="497">
        <v>0</v>
      </c>
    </row>
    <row r="14" spans="1:13" x14ac:dyDescent="0.2">
      <c r="A14" s="730" t="s">
        <v>146</v>
      </c>
      <c r="B14" s="731"/>
      <c r="C14" s="731"/>
      <c r="D14" s="732"/>
      <c r="E14" s="370"/>
      <c r="F14" s="386">
        <f>SUM(F5:F13)</f>
        <v>0</v>
      </c>
      <c r="G14" s="364"/>
      <c r="H14" s="545" t="s">
        <v>347</v>
      </c>
      <c r="I14" s="658"/>
      <c r="J14" s="658"/>
      <c r="K14" s="658"/>
      <c r="L14" s="368"/>
      <c r="M14" s="497">
        <v>0</v>
      </c>
    </row>
    <row r="15" spans="1:13" x14ac:dyDescent="0.2">
      <c r="E15" s="364"/>
      <c r="F15" s="364"/>
      <c r="G15" s="364"/>
      <c r="H15" s="545" t="s">
        <v>348</v>
      </c>
      <c r="I15" s="658"/>
      <c r="J15" s="658"/>
      <c r="K15" s="658"/>
      <c r="L15" s="368"/>
      <c r="M15" s="497">
        <v>0</v>
      </c>
    </row>
    <row r="16" spans="1:13" x14ac:dyDescent="0.2">
      <c r="A16" s="365" t="s">
        <v>163</v>
      </c>
      <c r="E16" s="364"/>
      <c r="F16" s="364"/>
      <c r="G16" s="364"/>
      <c r="H16" s="545" t="s">
        <v>349</v>
      </c>
      <c r="I16" s="658"/>
      <c r="J16" s="658"/>
      <c r="K16" s="658"/>
      <c r="L16" s="368"/>
      <c r="M16" s="497">
        <v>0</v>
      </c>
    </row>
    <row r="17" spans="1:13" x14ac:dyDescent="0.2">
      <c r="A17" s="543" t="s">
        <v>116</v>
      </c>
      <c r="B17" s="544"/>
      <c r="C17" s="544"/>
      <c r="D17" s="544"/>
      <c r="E17" s="387">
        <f>'COST SUMMARY'!F52</f>
        <v>0</v>
      </c>
      <c r="F17" s="368"/>
      <c r="G17" s="364"/>
      <c r="H17" s="545" t="s">
        <v>350</v>
      </c>
      <c r="I17" s="658"/>
      <c r="J17" s="658"/>
      <c r="K17" s="658"/>
      <c r="L17" s="368"/>
      <c r="M17" s="497">
        <v>0</v>
      </c>
    </row>
    <row r="18" spans="1:13" x14ac:dyDescent="0.2">
      <c r="A18" s="543" t="s">
        <v>494</v>
      </c>
      <c r="B18" s="756"/>
      <c r="C18" s="756"/>
      <c r="D18" s="756"/>
      <c r="E18" s="387">
        <f>'COST SUMMARY'!F51</f>
        <v>0</v>
      </c>
      <c r="F18" s="368"/>
      <c r="G18" s="364"/>
      <c r="H18" s="545" t="s">
        <v>356</v>
      </c>
      <c r="I18" s="658"/>
      <c r="J18" s="658"/>
      <c r="K18" s="383">
        <v>0</v>
      </c>
      <c r="L18" s="368"/>
      <c r="M18" s="192">
        <f>(F25-F22-F23)*K18</f>
        <v>0</v>
      </c>
    </row>
    <row r="19" spans="1:13" x14ac:dyDescent="0.2">
      <c r="A19" s="543" t="s">
        <v>499</v>
      </c>
      <c r="B19" s="756"/>
      <c r="C19" s="756"/>
      <c r="D19" s="756"/>
      <c r="E19" s="368"/>
      <c r="F19" s="388">
        <f>E17+E18</f>
        <v>0</v>
      </c>
      <c r="G19" s="364"/>
      <c r="H19" s="545" t="s">
        <v>357</v>
      </c>
      <c r="I19" s="658"/>
      <c r="J19" s="658"/>
      <c r="K19" s="658"/>
      <c r="L19" s="368"/>
      <c r="M19" s="497">
        <v>0</v>
      </c>
    </row>
    <row r="20" spans="1:13" x14ac:dyDescent="0.2">
      <c r="A20" s="543" t="s">
        <v>495</v>
      </c>
      <c r="B20" s="544"/>
      <c r="C20" s="544"/>
      <c r="D20" s="498">
        <v>0</v>
      </c>
      <c r="E20" s="389"/>
      <c r="F20" s="388">
        <f>F19*D20</f>
        <v>0</v>
      </c>
      <c r="G20" s="364"/>
      <c r="H20" s="545" t="s">
        <v>351</v>
      </c>
      <c r="I20" s="658"/>
      <c r="J20" s="658"/>
      <c r="K20" s="658"/>
      <c r="L20" s="368"/>
      <c r="M20" s="497">
        <v>0</v>
      </c>
    </row>
    <row r="21" spans="1:13" x14ac:dyDescent="0.2">
      <c r="A21" s="390" t="s">
        <v>496</v>
      </c>
      <c r="B21" s="390"/>
      <c r="C21" s="391"/>
      <c r="D21" s="498">
        <v>0</v>
      </c>
      <c r="E21" s="389"/>
      <c r="F21" s="392">
        <f>(F19+F20)*D21</f>
        <v>0</v>
      </c>
      <c r="G21" s="364"/>
      <c r="H21" s="545" t="s">
        <v>352</v>
      </c>
      <c r="I21" s="658"/>
      <c r="J21" s="658"/>
      <c r="K21" s="658"/>
      <c r="L21" s="368"/>
      <c r="M21" s="497">
        <v>0</v>
      </c>
    </row>
    <row r="22" spans="1:13" x14ac:dyDescent="0.2">
      <c r="A22" s="359" t="s">
        <v>484</v>
      </c>
      <c r="B22" s="740" t="s">
        <v>566</v>
      </c>
      <c r="C22" s="757"/>
      <c r="D22" s="758"/>
      <c r="E22" s="389"/>
      <c r="F22" s="496">
        <v>0</v>
      </c>
      <c r="G22" s="364"/>
      <c r="H22" s="545" t="s">
        <v>353</v>
      </c>
      <c r="I22" s="658"/>
      <c r="J22" s="658"/>
      <c r="K22" s="658"/>
      <c r="L22" s="368"/>
      <c r="M22" s="192">
        <f>SUM(L23:L24)</f>
        <v>0</v>
      </c>
    </row>
    <row r="23" spans="1:13" x14ac:dyDescent="0.2">
      <c r="A23" s="359" t="s">
        <v>497</v>
      </c>
      <c r="B23" s="740" t="s">
        <v>566</v>
      </c>
      <c r="C23" s="757"/>
      <c r="D23" s="758"/>
      <c r="E23" s="389"/>
      <c r="F23" s="496">
        <v>0</v>
      </c>
      <c r="G23" s="364"/>
      <c r="H23" s="754" t="s">
        <v>42</v>
      </c>
      <c r="I23" s="755"/>
      <c r="J23" s="740" t="s">
        <v>567</v>
      </c>
      <c r="K23" s="741"/>
      <c r="L23" s="497">
        <v>0</v>
      </c>
      <c r="M23" s="360"/>
    </row>
    <row r="24" spans="1:13" x14ac:dyDescent="0.2">
      <c r="A24" s="543" t="s">
        <v>498</v>
      </c>
      <c r="B24" s="544"/>
      <c r="C24" s="544"/>
      <c r="D24" s="544"/>
      <c r="E24" s="395">
        <f>IF('GEN INFO'!J29=0,0,(F25/('GEN INFO'!J29)))</f>
        <v>0</v>
      </c>
      <c r="F24" s="368"/>
      <c r="G24" s="364"/>
      <c r="H24" s="754" t="s">
        <v>42</v>
      </c>
      <c r="I24" s="755"/>
      <c r="J24" s="740" t="s">
        <v>567</v>
      </c>
      <c r="K24" s="741"/>
      <c r="L24" s="497">
        <v>0</v>
      </c>
      <c r="M24" s="362"/>
    </row>
    <row r="25" spans="1:13" x14ac:dyDescent="0.2">
      <c r="A25" s="730" t="s">
        <v>147</v>
      </c>
      <c r="B25" s="731"/>
      <c r="C25" s="731"/>
      <c r="D25" s="731"/>
      <c r="E25" s="370"/>
      <c r="F25" s="385">
        <f>SUM(F17:F24)</f>
        <v>0</v>
      </c>
      <c r="G25" s="364"/>
      <c r="H25" s="730" t="s">
        <v>148</v>
      </c>
      <c r="I25" s="731"/>
      <c r="J25" s="731"/>
      <c r="K25" s="731"/>
      <c r="L25" s="366"/>
      <c r="M25" s="361">
        <f>SUM(M5:M24)</f>
        <v>0</v>
      </c>
    </row>
    <row r="26" spans="1:13" x14ac:dyDescent="0.2">
      <c r="A26" s="39"/>
      <c r="B26" s="39"/>
      <c r="C26" s="39"/>
      <c r="D26" s="39"/>
      <c r="E26" s="363"/>
      <c r="F26" s="393"/>
      <c r="G26" s="364"/>
      <c r="L26" s="364"/>
      <c r="M26" s="364"/>
    </row>
    <row r="27" spans="1:13" x14ac:dyDescent="0.2">
      <c r="A27" s="365" t="s">
        <v>131</v>
      </c>
      <c r="E27" s="364"/>
      <c r="F27" s="364"/>
      <c r="G27" s="364"/>
      <c r="H27" s="365" t="s">
        <v>326</v>
      </c>
      <c r="L27" s="364"/>
      <c r="M27" s="364"/>
    </row>
    <row r="28" spans="1:13" x14ac:dyDescent="0.2">
      <c r="A28" s="543" t="s">
        <v>118</v>
      </c>
      <c r="B28" s="544"/>
      <c r="C28" s="544"/>
      <c r="D28" s="742"/>
      <c r="E28" s="368"/>
      <c r="F28" s="388">
        <f>SUM(E29:E33)</f>
        <v>0</v>
      </c>
      <c r="G28" s="364"/>
      <c r="H28" s="545" t="s">
        <v>125</v>
      </c>
      <c r="I28" s="658"/>
      <c r="J28" s="658"/>
      <c r="K28" s="729"/>
      <c r="L28" s="360"/>
      <c r="M28" s="497">
        <v>0</v>
      </c>
    </row>
    <row r="29" spans="1:13" x14ac:dyDescent="0.2">
      <c r="A29" s="749" t="s">
        <v>21</v>
      </c>
      <c r="B29" s="750"/>
      <c r="C29" s="750"/>
      <c r="D29" s="751"/>
      <c r="E29" s="491">
        <v>0</v>
      </c>
      <c r="F29" s="360"/>
      <c r="G29" s="364"/>
      <c r="H29" s="725" t="s">
        <v>24</v>
      </c>
      <c r="I29" s="726"/>
      <c r="J29" s="726"/>
      <c r="K29" s="727"/>
      <c r="L29" s="224">
        <f>IF('GEN INFO'!I30=0,0,(M28/'GEN INFO'!I30))</f>
        <v>0</v>
      </c>
      <c r="M29" s="360"/>
    </row>
    <row r="30" spans="1:13" x14ac:dyDescent="0.2">
      <c r="A30" s="749" t="s">
        <v>22</v>
      </c>
      <c r="B30" s="750"/>
      <c r="C30" s="750"/>
      <c r="D30" s="751"/>
      <c r="E30" s="491">
        <v>0</v>
      </c>
      <c r="F30" s="360"/>
      <c r="G30" s="364"/>
      <c r="H30" s="725" t="s">
        <v>25</v>
      </c>
      <c r="I30" s="726"/>
      <c r="J30" s="726"/>
      <c r="K30" s="727"/>
      <c r="L30" s="500">
        <v>0</v>
      </c>
      <c r="M30" s="360"/>
    </row>
    <row r="31" spans="1:13" x14ac:dyDescent="0.2">
      <c r="A31" s="749" t="s">
        <v>23</v>
      </c>
      <c r="B31" s="750"/>
      <c r="C31" s="750"/>
      <c r="D31" s="751"/>
      <c r="E31" s="491">
        <v>0</v>
      </c>
      <c r="F31" s="360"/>
      <c r="G31" s="364"/>
      <c r="H31" s="725" t="s">
        <v>1</v>
      </c>
      <c r="I31" s="726"/>
      <c r="J31" s="726"/>
      <c r="K31" s="727"/>
      <c r="L31" s="194">
        <f>IF(L30=0,0,M28/L30)</f>
        <v>0</v>
      </c>
      <c r="M31" s="360"/>
    </row>
    <row r="32" spans="1:13" x14ac:dyDescent="0.2">
      <c r="A32" s="754" t="s">
        <v>42</v>
      </c>
      <c r="B32" s="755"/>
      <c r="C32" s="607" t="s">
        <v>567</v>
      </c>
      <c r="D32" s="608"/>
      <c r="E32" s="491">
        <v>0</v>
      </c>
      <c r="F32" s="360"/>
      <c r="G32" s="364"/>
      <c r="H32" s="545" t="s">
        <v>329</v>
      </c>
      <c r="I32" s="658"/>
      <c r="J32" s="658"/>
      <c r="K32" s="729"/>
      <c r="L32" s="360"/>
      <c r="M32" s="497">
        <v>0</v>
      </c>
    </row>
    <row r="33" spans="1:13" x14ac:dyDescent="0.2">
      <c r="A33" s="754" t="s">
        <v>42</v>
      </c>
      <c r="B33" s="755"/>
      <c r="C33" s="607" t="s">
        <v>567</v>
      </c>
      <c r="D33" s="608"/>
      <c r="E33" s="491">
        <v>0</v>
      </c>
      <c r="F33" s="360"/>
      <c r="G33" s="364"/>
      <c r="H33" s="725" t="s">
        <v>2</v>
      </c>
      <c r="I33" s="726"/>
      <c r="J33" s="726"/>
      <c r="K33" s="727"/>
      <c r="L33" s="225">
        <f>IF('GEN INFO'!I30=0,0,(M32/'GEN INFO'!I30))</f>
        <v>0</v>
      </c>
      <c r="M33" s="360"/>
    </row>
    <row r="34" spans="1:13" x14ac:dyDescent="0.2">
      <c r="A34" s="543" t="s">
        <v>119</v>
      </c>
      <c r="B34" s="544"/>
      <c r="C34" s="544"/>
      <c r="D34" s="742"/>
      <c r="E34" s="368"/>
      <c r="F34" s="388">
        <f>SUM(E35:E36)</f>
        <v>0</v>
      </c>
      <c r="G34" s="364"/>
      <c r="H34" s="545" t="s">
        <v>330</v>
      </c>
      <c r="I34" s="658"/>
      <c r="J34" s="658"/>
      <c r="K34" s="729"/>
      <c r="L34" s="360"/>
      <c r="M34" s="497">
        <v>0</v>
      </c>
    </row>
    <row r="35" spans="1:13" x14ac:dyDescent="0.2">
      <c r="A35" s="749" t="s">
        <v>14</v>
      </c>
      <c r="B35" s="750"/>
      <c r="C35" s="544"/>
      <c r="D35" s="742"/>
      <c r="E35" s="491">
        <v>0</v>
      </c>
      <c r="F35" s="360"/>
      <c r="G35" s="364"/>
      <c r="H35" s="545" t="s">
        <v>126</v>
      </c>
      <c r="I35" s="658"/>
      <c r="J35" s="658"/>
      <c r="K35" s="729"/>
      <c r="L35" s="360"/>
      <c r="M35" s="497">
        <v>0</v>
      </c>
    </row>
    <row r="36" spans="1:13" x14ac:dyDescent="0.2">
      <c r="A36" s="752" t="s">
        <v>338</v>
      </c>
      <c r="B36" s="753"/>
      <c r="C36" s="544"/>
      <c r="D36" s="742"/>
      <c r="E36" s="491">
        <v>0</v>
      </c>
      <c r="F36" s="360"/>
      <c r="G36" s="364"/>
      <c r="H36" s="545" t="s">
        <v>127</v>
      </c>
      <c r="I36" s="658"/>
      <c r="J36" s="658"/>
      <c r="K36" s="729"/>
      <c r="L36" s="360"/>
      <c r="M36" s="497">
        <v>0</v>
      </c>
    </row>
    <row r="37" spans="1:13" x14ac:dyDescent="0.2">
      <c r="A37" s="543" t="s">
        <v>577</v>
      </c>
      <c r="B37" s="544"/>
      <c r="C37" s="544"/>
      <c r="D37" s="742"/>
      <c r="E37" s="368"/>
      <c r="F37" s="491">
        <v>0</v>
      </c>
      <c r="G37" s="364"/>
      <c r="H37" s="705" t="s">
        <v>397</v>
      </c>
      <c r="I37" s="705"/>
      <c r="J37" s="705"/>
      <c r="K37" s="705"/>
      <c r="L37" s="366"/>
      <c r="M37" s="193">
        <f>SUM(M28:M36)</f>
        <v>0</v>
      </c>
    </row>
    <row r="38" spans="1:13" x14ac:dyDescent="0.2">
      <c r="A38" s="543" t="s">
        <v>117</v>
      </c>
      <c r="B38" s="544"/>
      <c r="C38" s="544"/>
      <c r="D38" s="742"/>
      <c r="E38" s="368"/>
      <c r="F38" s="491">
        <v>0</v>
      </c>
      <c r="G38" s="364"/>
      <c r="L38" s="364"/>
      <c r="M38" s="364"/>
    </row>
    <row r="39" spans="1:13" x14ac:dyDescent="0.2">
      <c r="A39" s="543" t="s">
        <v>339</v>
      </c>
      <c r="B39" s="544"/>
      <c r="C39" s="544"/>
      <c r="D39" s="742"/>
      <c r="E39" s="368"/>
      <c r="F39" s="491">
        <v>0</v>
      </c>
      <c r="G39" s="364"/>
      <c r="H39" s="365" t="s">
        <v>328</v>
      </c>
      <c r="L39" s="364"/>
      <c r="M39" s="364"/>
    </row>
    <row r="40" spans="1:13" x14ac:dyDescent="0.2">
      <c r="A40" s="543" t="s">
        <v>340</v>
      </c>
      <c r="B40" s="544"/>
      <c r="C40" s="544"/>
      <c r="D40" s="742"/>
      <c r="E40" s="368"/>
      <c r="F40" s="491">
        <v>0</v>
      </c>
      <c r="G40" s="364"/>
      <c r="H40" s="545" t="s">
        <v>123</v>
      </c>
      <c r="I40" s="658"/>
      <c r="J40" s="658"/>
      <c r="K40" s="729"/>
      <c r="L40" s="368"/>
      <c r="M40" s="497">
        <v>0</v>
      </c>
    </row>
    <row r="41" spans="1:13" x14ac:dyDescent="0.2">
      <c r="A41" s="543" t="s">
        <v>341</v>
      </c>
      <c r="B41" s="544"/>
      <c r="C41" s="544"/>
      <c r="D41" s="742"/>
      <c r="E41" s="368"/>
      <c r="F41" s="491">
        <v>0</v>
      </c>
      <c r="G41" s="364"/>
      <c r="H41" s="575" t="s">
        <v>124</v>
      </c>
      <c r="I41" s="576"/>
      <c r="J41" s="576"/>
      <c r="K41" s="577"/>
      <c r="L41" s="368"/>
      <c r="M41" s="497">
        <v>0</v>
      </c>
    </row>
    <row r="42" spans="1:13" x14ac:dyDescent="0.2">
      <c r="A42" s="543" t="s">
        <v>342</v>
      </c>
      <c r="B42" s="544"/>
      <c r="C42" s="544"/>
      <c r="D42" s="742"/>
      <c r="E42" s="368"/>
      <c r="F42" s="491">
        <v>0</v>
      </c>
      <c r="G42" s="364"/>
      <c r="H42" s="575" t="s">
        <v>358</v>
      </c>
      <c r="I42" s="576"/>
      <c r="J42" s="576"/>
      <c r="K42" s="577"/>
      <c r="L42" s="368"/>
      <c r="M42" s="497">
        <v>0</v>
      </c>
    </row>
    <row r="43" spans="1:13" x14ac:dyDescent="0.2">
      <c r="A43" s="743" t="s">
        <v>343</v>
      </c>
      <c r="B43" s="744"/>
      <c r="C43" s="744"/>
      <c r="D43" s="745"/>
      <c r="E43" s="368"/>
      <c r="F43" s="388">
        <f>SUM(E44:E45)</f>
        <v>0</v>
      </c>
      <c r="G43" s="364"/>
      <c r="H43" s="528" t="s">
        <v>149</v>
      </c>
      <c r="I43" s="598"/>
      <c r="J43" s="598"/>
      <c r="K43" s="529"/>
      <c r="L43" s="370"/>
      <c r="M43" s="193">
        <f>SUM(M40:M42)</f>
        <v>0</v>
      </c>
    </row>
    <row r="44" spans="1:13" x14ac:dyDescent="0.2">
      <c r="A44" s="725" t="s">
        <v>42</v>
      </c>
      <c r="B44" s="739"/>
      <c r="C44" s="740" t="s">
        <v>567</v>
      </c>
      <c r="D44" s="741"/>
      <c r="E44" s="491">
        <v>0</v>
      </c>
      <c r="F44" s="368"/>
      <c r="G44" s="364"/>
    </row>
    <row r="45" spans="1:13" x14ac:dyDescent="0.2">
      <c r="A45" s="725" t="s">
        <v>42</v>
      </c>
      <c r="B45" s="739"/>
      <c r="C45" s="740" t="s">
        <v>567</v>
      </c>
      <c r="D45" s="741"/>
      <c r="E45" s="491">
        <v>0</v>
      </c>
      <c r="F45" s="368"/>
      <c r="G45" s="364"/>
      <c r="L45" s="364"/>
      <c r="M45" s="364"/>
    </row>
    <row r="46" spans="1:13" x14ac:dyDescent="0.2">
      <c r="A46" s="730" t="s">
        <v>151</v>
      </c>
      <c r="B46" s="731"/>
      <c r="C46" s="731"/>
      <c r="D46" s="732"/>
      <c r="E46" s="370"/>
      <c r="F46" s="367">
        <f>SUM(F28:F45)</f>
        <v>0</v>
      </c>
      <c r="G46" s="364"/>
      <c r="L46" s="364"/>
      <c r="M46" s="364"/>
    </row>
    <row r="47" spans="1:13" x14ac:dyDescent="0.2">
      <c r="A47" s="365" t="s">
        <v>128</v>
      </c>
      <c r="E47" s="364"/>
      <c r="F47" s="364"/>
      <c r="G47" s="364"/>
    </row>
    <row r="48" spans="1:13" x14ac:dyDescent="0.2">
      <c r="A48" s="545" t="s">
        <v>580</v>
      </c>
      <c r="B48" s="658"/>
      <c r="C48" s="658"/>
      <c r="D48" s="729"/>
      <c r="E48" s="491">
        <v>0</v>
      </c>
      <c r="F48" s="465"/>
      <c r="G48" s="470"/>
    </row>
    <row r="49" spans="1:13" x14ac:dyDescent="0.15">
      <c r="A49" s="545" t="s">
        <v>581</v>
      </c>
      <c r="B49" s="658"/>
      <c r="C49" s="658"/>
      <c r="D49" s="658"/>
      <c r="E49" s="388">
        <f>(F14+F25+F46+M25+M37+M43)-(M28+M34+M35+M42+M48)-'COST SUMMARY'!F9</f>
        <v>0</v>
      </c>
      <c r="F49" s="389"/>
      <c r="G49" s="403"/>
      <c r="H49" s="733"/>
      <c r="I49" s="733"/>
      <c r="J49" s="733"/>
      <c r="K49" s="733"/>
      <c r="L49" s="402"/>
      <c r="M49" s="408"/>
    </row>
    <row r="50" spans="1:13" x14ac:dyDescent="0.15">
      <c r="A50" s="545" t="s">
        <v>582</v>
      </c>
      <c r="B50" s="658"/>
      <c r="C50" s="658"/>
      <c r="D50" s="499">
        <v>0</v>
      </c>
      <c r="E50" s="360"/>
      <c r="F50" s="360"/>
      <c r="G50" s="403"/>
      <c r="H50" s="734"/>
      <c r="I50" s="734"/>
      <c r="J50" s="734"/>
      <c r="K50" s="734"/>
      <c r="L50" s="409"/>
      <c r="M50" s="402"/>
    </row>
    <row r="51" spans="1:13" x14ac:dyDescent="0.15">
      <c r="A51" s="528" t="s">
        <v>150</v>
      </c>
      <c r="B51" s="598"/>
      <c r="C51" s="598"/>
      <c r="D51" s="598"/>
      <c r="E51" s="366"/>
      <c r="F51" s="361">
        <f>IF(E49*D50&gt;1000000,1000000,E49*D50)</f>
        <v>0</v>
      </c>
      <c r="G51" s="403"/>
      <c r="H51" s="734"/>
      <c r="I51" s="734"/>
      <c r="J51" s="734"/>
      <c r="K51" s="734"/>
      <c r="L51" s="410"/>
      <c r="M51" s="402"/>
    </row>
    <row r="52" spans="1:13" x14ac:dyDescent="0.2">
      <c r="E52" s="364"/>
      <c r="F52" s="364"/>
      <c r="G52" s="403"/>
    </row>
    <row r="53" spans="1:13" x14ac:dyDescent="0.2">
      <c r="A53" s="728" t="s">
        <v>503</v>
      </c>
      <c r="B53" s="728"/>
      <c r="C53" s="728"/>
      <c r="D53" s="728"/>
      <c r="E53" s="364"/>
      <c r="F53" s="364"/>
      <c r="G53" s="403"/>
    </row>
    <row r="54" spans="1:13" x14ac:dyDescent="0.2">
      <c r="A54" s="545" t="s">
        <v>331</v>
      </c>
      <c r="B54" s="658"/>
      <c r="C54" s="658"/>
      <c r="D54" s="729"/>
      <c r="E54" s="360"/>
      <c r="F54" s="398">
        <f>SUM(E55:E58)</f>
        <v>0</v>
      </c>
      <c r="G54" s="403"/>
    </row>
    <row r="55" spans="1:13" x14ac:dyDescent="0.2">
      <c r="A55" s="725" t="s">
        <v>332</v>
      </c>
      <c r="B55" s="726"/>
      <c r="C55" s="726"/>
      <c r="D55" s="727"/>
      <c r="E55" s="496">
        <v>0</v>
      </c>
      <c r="F55" s="360"/>
      <c r="G55" s="403"/>
      <c r="H55" s="405"/>
      <c r="L55" s="403"/>
      <c r="M55" s="403"/>
    </row>
    <row r="56" spans="1:13" x14ac:dyDescent="0.2">
      <c r="A56" s="725" t="s">
        <v>333</v>
      </c>
      <c r="B56" s="726"/>
      <c r="C56" s="726"/>
      <c r="D56" s="727"/>
      <c r="E56" s="496">
        <v>0</v>
      </c>
      <c r="F56" s="360"/>
      <c r="G56" s="403"/>
      <c r="H56" s="406"/>
      <c r="I56" s="394"/>
      <c r="J56" s="394"/>
      <c r="K56" s="394"/>
      <c r="L56" s="403"/>
      <c r="M56" s="403"/>
    </row>
    <row r="57" spans="1:13" ht="12.75" customHeight="1" x14ac:dyDescent="0.2">
      <c r="A57" s="725" t="s">
        <v>334</v>
      </c>
      <c r="B57" s="726"/>
      <c r="C57" s="726"/>
      <c r="D57" s="727"/>
      <c r="E57" s="496">
        <v>0</v>
      </c>
      <c r="F57" s="360"/>
      <c r="G57" s="403"/>
      <c r="H57" s="738"/>
      <c r="I57" s="738"/>
      <c r="J57" s="738"/>
      <c r="K57" s="738"/>
      <c r="L57" s="403"/>
      <c r="M57" s="403"/>
    </row>
    <row r="58" spans="1:13" x14ac:dyDescent="0.2">
      <c r="A58" s="725" t="s">
        <v>42</v>
      </c>
      <c r="B58" s="739"/>
      <c r="C58" s="607" t="s">
        <v>433</v>
      </c>
      <c r="D58" s="608"/>
      <c r="E58" s="496">
        <v>0</v>
      </c>
      <c r="F58" s="401"/>
      <c r="G58" s="403"/>
      <c r="H58" s="738"/>
      <c r="I58" s="738"/>
      <c r="J58" s="738"/>
      <c r="K58" s="738"/>
      <c r="L58" s="403"/>
      <c r="M58" s="403"/>
    </row>
    <row r="59" spans="1:13" ht="12.75" customHeight="1" x14ac:dyDescent="0.2">
      <c r="A59" s="545" t="s">
        <v>359</v>
      </c>
      <c r="B59" s="658"/>
      <c r="C59" s="658"/>
      <c r="D59" s="729"/>
      <c r="E59" s="360"/>
      <c r="F59" s="388">
        <f>SUM(E60:E64)</f>
        <v>0</v>
      </c>
      <c r="G59" s="403"/>
      <c r="H59" s="738"/>
      <c r="I59" s="738"/>
      <c r="J59" s="738"/>
      <c r="K59" s="738"/>
      <c r="L59" s="403"/>
      <c r="M59" s="403"/>
    </row>
    <row r="60" spans="1:13" x14ac:dyDescent="0.2">
      <c r="A60" s="515" t="s">
        <v>335</v>
      </c>
      <c r="B60" s="122"/>
      <c r="C60" s="122"/>
      <c r="D60" s="518">
        <f>(('OPER EXP'!K52+SOURCES!H40)/12)*6</f>
        <v>0</v>
      </c>
      <c r="E60" s="496">
        <v>0</v>
      </c>
      <c r="F60" s="360"/>
      <c r="G60" s="735" t="s">
        <v>565</v>
      </c>
      <c r="H60" s="736"/>
      <c r="I60" s="737"/>
      <c r="L60" s="403"/>
      <c r="M60" s="403"/>
    </row>
    <row r="61" spans="1:13" x14ac:dyDescent="0.2">
      <c r="A61" s="515" t="s">
        <v>588</v>
      </c>
      <c r="B61" s="122"/>
      <c r="C61" s="122"/>
      <c r="D61" s="519">
        <f>'GEN INFO'!I39*1500</f>
        <v>0</v>
      </c>
      <c r="E61" s="496">
        <v>0</v>
      </c>
      <c r="F61" s="360"/>
      <c r="G61" s="403"/>
      <c r="L61" s="403"/>
      <c r="M61" s="403"/>
    </row>
    <row r="62" spans="1:13" x14ac:dyDescent="0.2">
      <c r="A62" s="725" t="s">
        <v>336</v>
      </c>
      <c r="B62" s="726"/>
      <c r="C62" s="726"/>
      <c r="D62" s="727"/>
      <c r="E62" s="496">
        <v>0</v>
      </c>
      <c r="F62" s="360"/>
      <c r="G62" s="403"/>
      <c r="L62" s="403"/>
      <c r="M62" s="403"/>
    </row>
    <row r="63" spans="1:13" x14ac:dyDescent="0.2">
      <c r="A63" s="725" t="s">
        <v>337</v>
      </c>
      <c r="B63" s="726"/>
      <c r="C63" s="726"/>
      <c r="D63" s="727"/>
      <c r="E63" s="496">
        <v>0</v>
      </c>
      <c r="F63" s="360"/>
      <c r="G63" s="403"/>
      <c r="L63" s="403"/>
      <c r="M63" s="403"/>
    </row>
    <row r="64" spans="1:13" x14ac:dyDescent="0.2">
      <c r="A64" s="725" t="s">
        <v>42</v>
      </c>
      <c r="B64" s="739"/>
      <c r="C64" s="607" t="s">
        <v>433</v>
      </c>
      <c r="D64" s="608"/>
      <c r="E64" s="496">
        <v>0</v>
      </c>
      <c r="F64" s="401"/>
      <c r="G64" s="735" t="s">
        <v>565</v>
      </c>
      <c r="H64" s="736"/>
      <c r="I64" s="737"/>
      <c r="L64" s="403"/>
      <c r="M64" s="403"/>
    </row>
    <row r="65" spans="1:13" x14ac:dyDescent="0.2">
      <c r="A65" s="545" t="s">
        <v>504</v>
      </c>
      <c r="B65" s="658"/>
      <c r="C65" s="658"/>
      <c r="D65" s="729"/>
      <c r="E65" s="111"/>
      <c r="F65" s="184">
        <f>F54+F59</f>
        <v>0</v>
      </c>
      <c r="G65" s="407"/>
      <c r="L65" s="407"/>
      <c r="M65" s="407"/>
    </row>
    <row r="66" spans="1:13" x14ac:dyDescent="0.2">
      <c r="A66" s="545" t="s">
        <v>576</v>
      </c>
      <c r="B66" s="658"/>
      <c r="C66" s="658"/>
      <c r="D66" s="729"/>
      <c r="E66" s="111"/>
      <c r="F66" s="184">
        <f>E55+E61</f>
        <v>0</v>
      </c>
      <c r="G66" s="463"/>
      <c r="L66" s="463"/>
      <c r="M66" s="463"/>
    </row>
    <row r="67" spans="1:13" x14ac:dyDescent="0.2">
      <c r="A67" s="705" t="s">
        <v>310</v>
      </c>
      <c r="B67" s="705"/>
      <c r="C67" s="705"/>
      <c r="D67" s="705"/>
      <c r="E67" s="366"/>
      <c r="F67" s="385">
        <f>F65-F66</f>
        <v>0</v>
      </c>
      <c r="G67" s="403"/>
      <c r="L67" s="403"/>
      <c r="M67" s="403"/>
    </row>
    <row r="68" spans="1:13" x14ac:dyDescent="0.2">
      <c r="A68" s="40"/>
      <c r="B68" s="40"/>
      <c r="C68" s="40"/>
      <c r="D68" s="40"/>
      <c r="E68" s="402"/>
      <c r="F68" s="393"/>
      <c r="G68" s="403"/>
      <c r="L68" s="403"/>
      <c r="M68" s="403"/>
    </row>
    <row r="69" spans="1:13" x14ac:dyDescent="0.2">
      <c r="A69" s="365" t="s">
        <v>20</v>
      </c>
      <c r="E69" s="364"/>
      <c r="F69" s="364"/>
      <c r="G69" s="470"/>
      <c r="H69" s="471" t="s">
        <v>583</v>
      </c>
      <c r="L69" s="403"/>
      <c r="M69" s="403"/>
    </row>
    <row r="70" spans="1:13" x14ac:dyDescent="0.15">
      <c r="A70" s="746" t="s">
        <v>539</v>
      </c>
      <c r="B70" s="746"/>
      <c r="C70" s="746"/>
      <c r="D70" s="746"/>
      <c r="E70" s="370"/>
      <c r="F70" s="189">
        <f>F14+F25+F46+M25+M37+M43+F51</f>
        <v>0</v>
      </c>
      <c r="G70" s="470"/>
      <c r="H70" s="184">
        <f>SOURCES!I56</f>
        <v>0</v>
      </c>
      <c r="I70" s="501"/>
      <c r="J70" s="394"/>
      <c r="L70" s="403"/>
      <c r="M70" s="403"/>
    </row>
    <row r="71" spans="1:13" x14ac:dyDescent="0.2">
      <c r="A71" s="725" t="s">
        <v>256</v>
      </c>
      <c r="B71" s="726"/>
      <c r="C71" s="726"/>
      <c r="D71" s="726"/>
      <c r="E71" s="225">
        <f>IF('GEN INFO'!I30=0,0,(F70/'GEN INFO'!I30))</f>
        <v>0</v>
      </c>
      <c r="F71" s="360"/>
      <c r="G71" s="747" t="s">
        <v>584</v>
      </c>
      <c r="H71" s="748"/>
      <c r="I71" s="748"/>
      <c r="J71" s="748"/>
      <c r="L71" s="403"/>
      <c r="M71" s="403"/>
    </row>
    <row r="72" spans="1:13" x14ac:dyDescent="0.2">
      <c r="A72" s="725" t="s">
        <v>19</v>
      </c>
      <c r="B72" s="726"/>
      <c r="C72" s="726"/>
      <c r="D72" s="726"/>
      <c r="E72" s="227">
        <f>IF('GEN INFO'!J29=0,0,(F70/'GEN INFO'!J29))</f>
        <v>0</v>
      </c>
      <c r="F72" s="360"/>
      <c r="G72" s="403"/>
      <c r="L72" s="403"/>
      <c r="M72" s="403"/>
    </row>
    <row r="73" spans="1:13" x14ac:dyDescent="0.2">
      <c r="G73" s="403"/>
      <c r="L73" s="403"/>
      <c r="M73" s="403"/>
    </row>
    <row r="74" spans="1:13" x14ac:dyDescent="0.2">
      <c r="A74" s="746" t="s">
        <v>500</v>
      </c>
      <c r="B74" s="746"/>
      <c r="C74" s="746"/>
      <c r="D74" s="746"/>
      <c r="E74" s="431"/>
      <c r="F74" s="185">
        <f>F14+F25+F46+M25+M37+M43+F51+F67</f>
        <v>0</v>
      </c>
      <c r="G74" s="403"/>
      <c r="L74" s="403"/>
      <c r="M74" s="403"/>
    </row>
    <row r="75" spans="1:13" x14ac:dyDescent="0.2">
      <c r="A75" s="725" t="s">
        <v>256</v>
      </c>
      <c r="B75" s="726"/>
      <c r="C75" s="726"/>
      <c r="D75" s="726"/>
      <c r="E75" s="225">
        <f>IF('GEN INFO'!I30=0,0,(F74/'GEN INFO'!I30))</f>
        <v>0</v>
      </c>
      <c r="F75" s="430"/>
      <c r="G75" s="403"/>
      <c r="L75" s="403"/>
      <c r="M75" s="403"/>
    </row>
    <row r="76" spans="1:13" x14ac:dyDescent="0.2">
      <c r="A76" s="725" t="s">
        <v>19</v>
      </c>
      <c r="B76" s="726"/>
      <c r="C76" s="726"/>
      <c r="D76" s="726"/>
      <c r="E76" s="227">
        <f>IF('GEN INFO'!J29=0,0,(F74/'GEN INFO'!J29))</f>
        <v>0</v>
      </c>
      <c r="F76" s="430"/>
      <c r="G76" s="403"/>
      <c r="L76" s="403"/>
      <c r="M76" s="403"/>
    </row>
    <row r="77" spans="1:13" x14ac:dyDescent="0.2">
      <c r="G77" s="403"/>
      <c r="L77" s="403"/>
      <c r="M77" s="403"/>
    </row>
    <row r="78" spans="1:13" x14ac:dyDescent="0.2">
      <c r="G78" s="403"/>
      <c r="L78" s="403"/>
      <c r="M78" s="403"/>
    </row>
    <row r="79" spans="1:13" x14ac:dyDescent="0.2">
      <c r="G79" s="403"/>
      <c r="L79" s="403"/>
      <c r="M79" s="403"/>
    </row>
    <row r="80" spans="1:13" x14ac:dyDescent="0.2">
      <c r="E80" s="364"/>
      <c r="F80" s="364"/>
      <c r="G80" s="364"/>
      <c r="L80" s="364"/>
      <c r="M80" s="364"/>
    </row>
    <row r="81" spans="5:13" x14ac:dyDescent="0.2">
      <c r="E81" s="364"/>
      <c r="F81" s="364"/>
      <c r="G81" s="364"/>
      <c r="L81" s="364"/>
      <c r="M81" s="364"/>
    </row>
    <row r="82" spans="5:13" x14ac:dyDescent="0.2">
      <c r="E82" s="364"/>
      <c r="F82" s="364"/>
      <c r="G82" s="364"/>
      <c r="L82" s="364"/>
      <c r="M82" s="364"/>
    </row>
    <row r="83" spans="5:13" x14ac:dyDescent="0.2">
      <c r="E83" s="364"/>
      <c r="F83" s="364"/>
      <c r="G83" s="364"/>
      <c r="L83" s="364"/>
      <c r="M83" s="364"/>
    </row>
    <row r="84" spans="5:13" x14ac:dyDescent="0.2">
      <c r="E84" s="364"/>
      <c r="F84" s="364"/>
      <c r="G84" s="364"/>
      <c r="L84" s="364"/>
      <c r="M84" s="364"/>
    </row>
    <row r="85" spans="5:13" x14ac:dyDescent="0.2">
      <c r="E85" s="364"/>
      <c r="F85" s="364"/>
      <c r="G85" s="364"/>
      <c r="L85" s="364"/>
      <c r="M85" s="364"/>
    </row>
    <row r="86" spans="5:13" x14ac:dyDescent="0.2">
      <c r="E86" s="364"/>
      <c r="F86" s="364"/>
      <c r="G86" s="364"/>
      <c r="L86" s="364"/>
      <c r="M86" s="364"/>
    </row>
    <row r="87" spans="5:13" x14ac:dyDescent="0.2">
      <c r="E87" s="364"/>
      <c r="F87" s="364"/>
      <c r="G87" s="364"/>
      <c r="L87" s="364"/>
      <c r="M87" s="364"/>
    </row>
    <row r="88" spans="5:13" x14ac:dyDescent="0.2">
      <c r="E88" s="364"/>
      <c r="F88" s="364"/>
      <c r="G88" s="364"/>
      <c r="L88" s="364"/>
      <c r="M88" s="364"/>
    </row>
    <row r="89" spans="5:13" x14ac:dyDescent="0.2">
      <c r="E89" s="364"/>
      <c r="F89" s="364"/>
      <c r="G89" s="364"/>
      <c r="L89" s="364"/>
      <c r="M89" s="364"/>
    </row>
  </sheetData>
  <mergeCells count="117">
    <mergeCell ref="B11:D11"/>
    <mergeCell ref="H12:J12"/>
    <mergeCell ref="H20:K20"/>
    <mergeCell ref="A74:D74"/>
    <mergeCell ref="A75:D75"/>
    <mergeCell ref="A76:D76"/>
    <mergeCell ref="A1:M1"/>
    <mergeCell ref="A5:D5"/>
    <mergeCell ref="A6:D6"/>
    <mergeCell ref="A7:D7"/>
    <mergeCell ref="A2:M2"/>
    <mergeCell ref="H5:J5"/>
    <mergeCell ref="H6:K6"/>
    <mergeCell ref="H7:K7"/>
    <mergeCell ref="H8:K8"/>
    <mergeCell ref="A8:D8"/>
    <mergeCell ref="A9:D9"/>
    <mergeCell ref="A10:D10"/>
    <mergeCell ref="B12:D12"/>
    <mergeCell ref="B13:D13"/>
    <mergeCell ref="A25:D25"/>
    <mergeCell ref="H9:I9"/>
    <mergeCell ref="J9:K9"/>
    <mergeCell ref="H10:K10"/>
    <mergeCell ref="H11:J11"/>
    <mergeCell ref="H30:K30"/>
    <mergeCell ref="H31:K31"/>
    <mergeCell ref="H13:K13"/>
    <mergeCell ref="H14:K14"/>
    <mergeCell ref="H24:I24"/>
    <mergeCell ref="A14:D14"/>
    <mergeCell ref="H25:K25"/>
    <mergeCell ref="H21:K21"/>
    <mergeCell ref="H22:K22"/>
    <mergeCell ref="H23:I23"/>
    <mergeCell ref="J23:K23"/>
    <mergeCell ref="H15:K15"/>
    <mergeCell ref="H16:K16"/>
    <mergeCell ref="A17:D17"/>
    <mergeCell ref="A18:D18"/>
    <mergeCell ref="A19:D19"/>
    <mergeCell ref="A20:C20"/>
    <mergeCell ref="B22:D22"/>
    <mergeCell ref="B23:D23"/>
    <mergeCell ref="A24:D24"/>
    <mergeCell ref="J24:K24"/>
    <mergeCell ref="H17:K17"/>
    <mergeCell ref="H18:J18"/>
    <mergeCell ref="H19:K19"/>
    <mergeCell ref="A28:D28"/>
    <mergeCell ref="A29:D29"/>
    <mergeCell ref="A41:D41"/>
    <mergeCell ref="A38:D38"/>
    <mergeCell ref="A39:D39"/>
    <mergeCell ref="A40:D40"/>
    <mergeCell ref="A34:D34"/>
    <mergeCell ref="A35:B35"/>
    <mergeCell ref="C35:D35"/>
    <mergeCell ref="A30:D30"/>
    <mergeCell ref="A36:B36"/>
    <mergeCell ref="C36:D36"/>
    <mergeCell ref="A37:D37"/>
    <mergeCell ref="A31:D31"/>
    <mergeCell ref="A32:B32"/>
    <mergeCell ref="C32:D32"/>
    <mergeCell ref="A33:B33"/>
    <mergeCell ref="C33:D33"/>
    <mergeCell ref="H32:K32"/>
    <mergeCell ref="H41:K41"/>
    <mergeCell ref="H33:K33"/>
    <mergeCell ref="H34:K34"/>
    <mergeCell ref="H28:K28"/>
    <mergeCell ref="H40:K40"/>
    <mergeCell ref="A48:D48"/>
    <mergeCell ref="H36:K36"/>
    <mergeCell ref="H37:K37"/>
    <mergeCell ref="A72:D72"/>
    <mergeCell ref="A51:D51"/>
    <mergeCell ref="A57:D57"/>
    <mergeCell ref="A59:D59"/>
    <mergeCell ref="A54:D54"/>
    <mergeCell ref="A55:D55"/>
    <mergeCell ref="A64:B64"/>
    <mergeCell ref="C64:D64"/>
    <mergeCell ref="A58:B58"/>
    <mergeCell ref="C58:D58"/>
    <mergeCell ref="A70:D70"/>
    <mergeCell ref="A71:D71"/>
    <mergeCell ref="A66:D66"/>
    <mergeCell ref="A67:D67"/>
    <mergeCell ref="A62:D62"/>
    <mergeCell ref="A63:D63"/>
    <mergeCell ref="G71:J71"/>
    <mergeCell ref="H29:K29"/>
    <mergeCell ref="A53:D53"/>
    <mergeCell ref="A56:D56"/>
    <mergeCell ref="A65:D65"/>
    <mergeCell ref="H43:K43"/>
    <mergeCell ref="A49:D49"/>
    <mergeCell ref="A50:C50"/>
    <mergeCell ref="A46:D46"/>
    <mergeCell ref="H49:K49"/>
    <mergeCell ref="H51:K51"/>
    <mergeCell ref="G60:I60"/>
    <mergeCell ref="G64:I64"/>
    <mergeCell ref="H57:K57"/>
    <mergeCell ref="H58:K58"/>
    <mergeCell ref="H59:K59"/>
    <mergeCell ref="H35:K35"/>
    <mergeCell ref="H42:K42"/>
    <mergeCell ref="H50:K50"/>
    <mergeCell ref="A44:B44"/>
    <mergeCell ref="C44:D44"/>
    <mergeCell ref="A45:B45"/>
    <mergeCell ref="C45:D45"/>
    <mergeCell ref="A42:D42"/>
    <mergeCell ref="A43:D43"/>
  </mergeCells>
  <conditionalFormatting sqref="H70">
    <cfRule type="expression" dxfId="18" priority="1">
      <formula>ISERROR($H$77)</formula>
    </cfRule>
  </conditionalFormatting>
  <printOptions horizontalCentered="1"/>
  <pageMargins left="0.25" right="0.2" top="0.3" bottom="0.2" header="0.3" footer="0.17"/>
  <pageSetup scale="95" orientation="landscape" r:id="rId1"/>
  <headerFooter>
    <oddFooter>&amp;R&amp;"+,Italic"&amp;8&amp;F  &amp;A  &amp;D</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46"/>
  <sheetViews>
    <sheetView showGridLines="0" tabSelected="1" view="pageBreakPreview" zoomScaleNormal="100" zoomScaleSheetLayoutView="100" workbookViewId="0">
      <selection activeCell="M14" sqref="M14"/>
    </sheetView>
  </sheetViews>
  <sheetFormatPr defaultRowHeight="12.75" x14ac:dyDescent="0.2"/>
  <cols>
    <col min="1" max="1" width="4.625" style="28" customWidth="1"/>
    <col min="2" max="2" width="5.75" style="28" customWidth="1"/>
    <col min="3" max="3" width="7.5" style="28" customWidth="1"/>
    <col min="4" max="4" width="7.25" style="28" customWidth="1"/>
    <col min="5" max="8" width="7.5" style="28" customWidth="1"/>
    <col min="9" max="10" width="7.75" style="28" customWidth="1"/>
    <col min="11" max="11" width="8" style="28" customWidth="1"/>
    <col min="12" max="14" width="7.75" style="28" customWidth="1"/>
    <col min="15" max="15" width="8.75" style="28" customWidth="1"/>
    <col min="16" max="16" width="8" style="28" customWidth="1"/>
    <col min="17" max="17" width="4.875" style="28" customWidth="1"/>
    <col min="18" max="16384" width="9" style="28"/>
  </cols>
  <sheetData>
    <row r="1" spans="1:16" s="42" customFormat="1" ht="21.95" customHeight="1" x14ac:dyDescent="0.2">
      <c r="A1" s="689" t="s">
        <v>107</v>
      </c>
      <c r="B1" s="689"/>
      <c r="C1" s="689"/>
      <c r="D1" s="689"/>
      <c r="E1" s="689"/>
      <c r="F1" s="689"/>
      <c r="G1" s="689"/>
      <c r="H1" s="689"/>
      <c r="I1" s="689"/>
      <c r="J1" s="689"/>
      <c r="K1" s="689"/>
      <c r="L1" s="689"/>
      <c r="M1" s="689"/>
      <c r="N1" s="689"/>
      <c r="O1" s="689"/>
      <c r="P1" s="689"/>
    </row>
    <row r="2" spans="1:16" s="42" customFormat="1" ht="12" customHeight="1" x14ac:dyDescent="0.2">
      <c r="A2" s="45"/>
      <c r="B2" s="45"/>
      <c r="C2" s="45"/>
      <c r="D2" s="45"/>
      <c r="E2" s="45"/>
      <c r="F2" s="45"/>
      <c r="G2" s="45"/>
      <c r="H2" s="45"/>
      <c r="I2" s="45"/>
      <c r="J2" s="45"/>
      <c r="K2" s="45"/>
      <c r="L2" s="45"/>
      <c r="M2" s="45"/>
      <c r="N2" s="45"/>
      <c r="O2" s="45"/>
    </row>
    <row r="3" spans="1:16" s="30" customFormat="1" ht="12" customHeight="1" x14ac:dyDescent="0.2">
      <c r="A3" s="766" t="s">
        <v>360</v>
      </c>
      <c r="B3" s="766"/>
      <c r="C3" s="766"/>
      <c r="D3" s="766"/>
      <c r="E3" s="766"/>
      <c r="F3" s="766"/>
      <c r="G3" s="766"/>
      <c r="H3" s="766"/>
      <c r="I3" s="766"/>
      <c r="J3" s="766"/>
      <c r="K3" s="766"/>
      <c r="L3" s="766"/>
      <c r="M3" s="766"/>
      <c r="N3" s="766"/>
      <c r="O3" s="766"/>
      <c r="P3" s="766"/>
    </row>
    <row r="4" spans="1:16" s="30" customFormat="1" ht="6" customHeight="1" x14ac:dyDescent="0.2">
      <c r="A4" s="31"/>
    </row>
    <row r="5" spans="1:16" s="47" customFormat="1" ht="43.5" customHeight="1" x14ac:dyDescent="0.2">
      <c r="A5" s="254" t="s">
        <v>28</v>
      </c>
      <c r="B5" s="254" t="s">
        <v>108</v>
      </c>
      <c r="C5" s="268" t="s">
        <v>363</v>
      </c>
      <c r="D5" s="268" t="s">
        <v>388</v>
      </c>
      <c r="E5" s="268" t="s">
        <v>396</v>
      </c>
      <c r="F5" s="245" t="s">
        <v>361</v>
      </c>
      <c r="G5" s="48" t="s">
        <v>132</v>
      </c>
      <c r="H5" s="245" t="s">
        <v>362</v>
      </c>
      <c r="I5" s="258" t="s">
        <v>389</v>
      </c>
      <c r="J5" s="48" t="s">
        <v>133</v>
      </c>
      <c r="K5" s="48" t="s">
        <v>136</v>
      </c>
      <c r="L5" s="433" t="s">
        <v>541</v>
      </c>
      <c r="M5" s="48" t="s">
        <v>110</v>
      </c>
      <c r="N5" s="48" t="s">
        <v>134</v>
      </c>
      <c r="O5" s="49" t="s">
        <v>135</v>
      </c>
      <c r="P5" s="69" t="s">
        <v>109</v>
      </c>
    </row>
    <row r="6" spans="1:16" s="30" customFormat="1" ht="12" customHeight="1" x14ac:dyDescent="0.2">
      <c r="A6" s="502">
        <v>0</v>
      </c>
      <c r="B6" s="503">
        <v>0</v>
      </c>
      <c r="C6" s="504">
        <v>0</v>
      </c>
      <c r="D6" s="503">
        <v>0</v>
      </c>
      <c r="E6" s="399">
        <f>D6*A6</f>
        <v>0</v>
      </c>
      <c r="F6" s="496">
        <v>0</v>
      </c>
      <c r="G6" s="496">
        <v>0</v>
      </c>
      <c r="H6" s="496">
        <v>0</v>
      </c>
      <c r="I6" s="184">
        <f>G6+H6</f>
        <v>0</v>
      </c>
      <c r="J6" s="184">
        <f>G6*A6</f>
        <v>0</v>
      </c>
      <c r="K6" s="184">
        <f>J6*12</f>
        <v>0</v>
      </c>
      <c r="L6" s="496">
        <v>0</v>
      </c>
      <c r="M6" s="184">
        <f>L6*C6</f>
        <v>0</v>
      </c>
      <c r="N6" s="184">
        <f>M6*12</f>
        <v>0</v>
      </c>
      <c r="O6" s="184">
        <f>J6+M6</f>
        <v>0</v>
      </c>
      <c r="P6" s="184">
        <f>K6+N6</f>
        <v>0</v>
      </c>
    </row>
    <row r="7" spans="1:16" s="30" customFormat="1" ht="12" customHeight="1" x14ac:dyDescent="0.2">
      <c r="A7" s="502">
        <v>0</v>
      </c>
      <c r="B7" s="503">
        <v>0</v>
      </c>
      <c r="C7" s="504">
        <v>0</v>
      </c>
      <c r="D7" s="503">
        <v>0</v>
      </c>
      <c r="E7" s="399">
        <f t="shared" ref="E7:E23" si="0">D7*A7</f>
        <v>0</v>
      </c>
      <c r="F7" s="496">
        <v>0</v>
      </c>
      <c r="G7" s="496">
        <v>0</v>
      </c>
      <c r="H7" s="496">
        <v>0</v>
      </c>
      <c r="I7" s="184">
        <f t="shared" ref="I7:I23" si="1">G7+H7</f>
        <v>0</v>
      </c>
      <c r="J7" s="184">
        <f t="shared" ref="J7:J23" si="2">G7*A7</f>
        <v>0</v>
      </c>
      <c r="K7" s="184">
        <f t="shared" ref="K7" si="3">J7*12</f>
        <v>0</v>
      </c>
      <c r="L7" s="496">
        <v>0</v>
      </c>
      <c r="M7" s="184">
        <f>L7*C7</f>
        <v>0</v>
      </c>
      <c r="N7" s="184">
        <f>M7*12</f>
        <v>0</v>
      </c>
      <c r="O7" s="184">
        <f t="shared" ref="O7:O23" si="4">J7+M7</f>
        <v>0</v>
      </c>
      <c r="P7" s="184">
        <f>K7+N7</f>
        <v>0</v>
      </c>
    </row>
    <row r="8" spans="1:16" s="30" customFormat="1" ht="12" customHeight="1" x14ac:dyDescent="0.2">
      <c r="A8" s="502">
        <v>0</v>
      </c>
      <c r="B8" s="503">
        <v>0</v>
      </c>
      <c r="C8" s="504">
        <v>0</v>
      </c>
      <c r="D8" s="503">
        <v>0</v>
      </c>
      <c r="E8" s="399">
        <f t="shared" si="0"/>
        <v>0</v>
      </c>
      <c r="F8" s="496">
        <v>0</v>
      </c>
      <c r="G8" s="496">
        <v>0</v>
      </c>
      <c r="H8" s="496">
        <v>0</v>
      </c>
      <c r="I8" s="184">
        <f t="shared" si="1"/>
        <v>0</v>
      </c>
      <c r="J8" s="184">
        <f t="shared" si="2"/>
        <v>0</v>
      </c>
      <c r="K8" s="184">
        <f t="shared" ref="K8:K23" si="5">J8*12</f>
        <v>0</v>
      </c>
      <c r="L8" s="496">
        <v>0</v>
      </c>
      <c r="M8" s="184">
        <f t="shared" ref="M8:M23" si="6">L8*C8</f>
        <v>0</v>
      </c>
      <c r="N8" s="184">
        <f t="shared" ref="N8:N23" si="7">M8*12</f>
        <v>0</v>
      </c>
      <c r="O8" s="184">
        <f t="shared" si="4"/>
        <v>0</v>
      </c>
      <c r="P8" s="184">
        <f t="shared" ref="P8:P23" si="8">K8+N8</f>
        <v>0</v>
      </c>
    </row>
    <row r="9" spans="1:16" s="30" customFormat="1" ht="12" customHeight="1" x14ac:dyDescent="0.2">
      <c r="A9" s="502">
        <v>0</v>
      </c>
      <c r="B9" s="503">
        <v>0</v>
      </c>
      <c r="C9" s="504">
        <v>0</v>
      </c>
      <c r="D9" s="503">
        <v>0</v>
      </c>
      <c r="E9" s="399">
        <f t="shared" si="0"/>
        <v>0</v>
      </c>
      <c r="F9" s="496">
        <v>0</v>
      </c>
      <c r="G9" s="496">
        <v>0</v>
      </c>
      <c r="H9" s="496">
        <v>0</v>
      </c>
      <c r="I9" s="184">
        <f t="shared" si="1"/>
        <v>0</v>
      </c>
      <c r="J9" s="184">
        <f t="shared" si="2"/>
        <v>0</v>
      </c>
      <c r="K9" s="184">
        <f t="shared" si="5"/>
        <v>0</v>
      </c>
      <c r="L9" s="496">
        <v>0</v>
      </c>
      <c r="M9" s="184">
        <f t="shared" si="6"/>
        <v>0</v>
      </c>
      <c r="N9" s="184">
        <f t="shared" si="7"/>
        <v>0</v>
      </c>
      <c r="O9" s="184">
        <f t="shared" si="4"/>
        <v>0</v>
      </c>
      <c r="P9" s="184">
        <f t="shared" si="8"/>
        <v>0</v>
      </c>
    </row>
    <row r="10" spans="1:16" s="30" customFormat="1" ht="12" customHeight="1" x14ac:dyDescent="0.2">
      <c r="A10" s="502">
        <v>0</v>
      </c>
      <c r="B10" s="503">
        <v>0</v>
      </c>
      <c r="C10" s="504">
        <v>0</v>
      </c>
      <c r="D10" s="503">
        <v>0</v>
      </c>
      <c r="E10" s="399">
        <f t="shared" si="0"/>
        <v>0</v>
      </c>
      <c r="F10" s="496">
        <v>0</v>
      </c>
      <c r="G10" s="496">
        <v>0</v>
      </c>
      <c r="H10" s="496">
        <v>0</v>
      </c>
      <c r="I10" s="184">
        <f t="shared" si="1"/>
        <v>0</v>
      </c>
      <c r="J10" s="184">
        <f t="shared" si="2"/>
        <v>0</v>
      </c>
      <c r="K10" s="184">
        <f t="shared" si="5"/>
        <v>0</v>
      </c>
      <c r="L10" s="496">
        <v>0</v>
      </c>
      <c r="M10" s="184">
        <f t="shared" si="6"/>
        <v>0</v>
      </c>
      <c r="N10" s="184">
        <f t="shared" si="7"/>
        <v>0</v>
      </c>
      <c r="O10" s="184">
        <f t="shared" si="4"/>
        <v>0</v>
      </c>
      <c r="P10" s="184">
        <f t="shared" si="8"/>
        <v>0</v>
      </c>
    </row>
    <row r="11" spans="1:16" s="30" customFormat="1" ht="12" customHeight="1" x14ac:dyDescent="0.2">
      <c r="A11" s="502">
        <v>0</v>
      </c>
      <c r="B11" s="503">
        <v>0</v>
      </c>
      <c r="C11" s="504">
        <v>0</v>
      </c>
      <c r="D11" s="503">
        <v>0</v>
      </c>
      <c r="E11" s="399">
        <f t="shared" si="0"/>
        <v>0</v>
      </c>
      <c r="F11" s="496">
        <v>0</v>
      </c>
      <c r="G11" s="496">
        <v>0</v>
      </c>
      <c r="H11" s="496">
        <v>0</v>
      </c>
      <c r="I11" s="184">
        <f t="shared" si="1"/>
        <v>0</v>
      </c>
      <c r="J11" s="184">
        <f t="shared" si="2"/>
        <v>0</v>
      </c>
      <c r="K11" s="184">
        <f t="shared" si="5"/>
        <v>0</v>
      </c>
      <c r="L11" s="496">
        <v>0</v>
      </c>
      <c r="M11" s="184">
        <f t="shared" si="6"/>
        <v>0</v>
      </c>
      <c r="N11" s="184">
        <f t="shared" si="7"/>
        <v>0</v>
      </c>
      <c r="O11" s="184">
        <f t="shared" si="4"/>
        <v>0</v>
      </c>
      <c r="P11" s="184">
        <f t="shared" si="8"/>
        <v>0</v>
      </c>
    </row>
    <row r="12" spans="1:16" s="30" customFormat="1" ht="12" customHeight="1" x14ac:dyDescent="0.2">
      <c r="A12" s="502">
        <v>0</v>
      </c>
      <c r="B12" s="503">
        <v>0</v>
      </c>
      <c r="C12" s="504">
        <v>0</v>
      </c>
      <c r="D12" s="503">
        <v>0</v>
      </c>
      <c r="E12" s="399">
        <f t="shared" si="0"/>
        <v>0</v>
      </c>
      <c r="F12" s="496">
        <v>0</v>
      </c>
      <c r="G12" s="496">
        <v>0</v>
      </c>
      <c r="H12" s="496">
        <v>0</v>
      </c>
      <c r="I12" s="184">
        <f t="shared" si="1"/>
        <v>0</v>
      </c>
      <c r="J12" s="184">
        <f t="shared" si="2"/>
        <v>0</v>
      </c>
      <c r="K12" s="184">
        <f t="shared" si="5"/>
        <v>0</v>
      </c>
      <c r="L12" s="496">
        <v>0</v>
      </c>
      <c r="M12" s="184">
        <f t="shared" si="6"/>
        <v>0</v>
      </c>
      <c r="N12" s="184">
        <f t="shared" si="7"/>
        <v>0</v>
      </c>
      <c r="O12" s="184">
        <f t="shared" si="4"/>
        <v>0</v>
      </c>
      <c r="P12" s="184">
        <f t="shared" si="8"/>
        <v>0</v>
      </c>
    </row>
    <row r="13" spans="1:16" s="30" customFormat="1" ht="12" customHeight="1" x14ac:dyDescent="0.2">
      <c r="A13" s="502">
        <v>0</v>
      </c>
      <c r="B13" s="503">
        <v>0</v>
      </c>
      <c r="C13" s="504">
        <v>0</v>
      </c>
      <c r="D13" s="503">
        <v>0</v>
      </c>
      <c r="E13" s="399">
        <f t="shared" si="0"/>
        <v>0</v>
      </c>
      <c r="F13" s="496">
        <v>0</v>
      </c>
      <c r="G13" s="496">
        <v>0</v>
      </c>
      <c r="H13" s="496">
        <v>0</v>
      </c>
      <c r="I13" s="184">
        <f t="shared" si="1"/>
        <v>0</v>
      </c>
      <c r="J13" s="184">
        <f t="shared" si="2"/>
        <v>0</v>
      </c>
      <c r="K13" s="184">
        <f t="shared" si="5"/>
        <v>0</v>
      </c>
      <c r="L13" s="496">
        <v>0</v>
      </c>
      <c r="M13" s="184">
        <f t="shared" si="6"/>
        <v>0</v>
      </c>
      <c r="N13" s="184">
        <f t="shared" si="7"/>
        <v>0</v>
      </c>
      <c r="O13" s="184">
        <f t="shared" si="4"/>
        <v>0</v>
      </c>
      <c r="P13" s="184">
        <f t="shared" si="8"/>
        <v>0</v>
      </c>
    </row>
    <row r="14" spans="1:16" s="30" customFormat="1" ht="12" customHeight="1" x14ac:dyDescent="0.2">
      <c r="A14" s="502">
        <v>0</v>
      </c>
      <c r="B14" s="503">
        <v>0</v>
      </c>
      <c r="C14" s="504">
        <v>0</v>
      </c>
      <c r="D14" s="503">
        <v>0</v>
      </c>
      <c r="E14" s="399">
        <f t="shared" si="0"/>
        <v>0</v>
      </c>
      <c r="F14" s="496">
        <v>0</v>
      </c>
      <c r="G14" s="496">
        <v>0</v>
      </c>
      <c r="H14" s="496">
        <v>0</v>
      </c>
      <c r="I14" s="184">
        <f t="shared" si="1"/>
        <v>0</v>
      </c>
      <c r="J14" s="184">
        <f t="shared" si="2"/>
        <v>0</v>
      </c>
      <c r="K14" s="184">
        <f t="shared" si="5"/>
        <v>0</v>
      </c>
      <c r="L14" s="496">
        <v>0</v>
      </c>
      <c r="M14" s="184">
        <f t="shared" si="6"/>
        <v>0</v>
      </c>
      <c r="N14" s="184">
        <f t="shared" si="7"/>
        <v>0</v>
      </c>
      <c r="O14" s="184">
        <f t="shared" si="4"/>
        <v>0</v>
      </c>
      <c r="P14" s="184">
        <f t="shared" si="8"/>
        <v>0</v>
      </c>
    </row>
    <row r="15" spans="1:16" s="30" customFormat="1" ht="12" customHeight="1" x14ac:dyDescent="0.2">
      <c r="A15" s="502">
        <v>0</v>
      </c>
      <c r="B15" s="503">
        <v>0</v>
      </c>
      <c r="C15" s="504">
        <v>0</v>
      </c>
      <c r="D15" s="503">
        <v>0</v>
      </c>
      <c r="E15" s="399">
        <f t="shared" si="0"/>
        <v>0</v>
      </c>
      <c r="F15" s="496">
        <v>0</v>
      </c>
      <c r="G15" s="496">
        <v>0</v>
      </c>
      <c r="H15" s="496">
        <v>0</v>
      </c>
      <c r="I15" s="184">
        <f t="shared" si="1"/>
        <v>0</v>
      </c>
      <c r="J15" s="184">
        <f t="shared" si="2"/>
        <v>0</v>
      </c>
      <c r="K15" s="184">
        <f t="shared" si="5"/>
        <v>0</v>
      </c>
      <c r="L15" s="496">
        <v>0</v>
      </c>
      <c r="M15" s="184">
        <f t="shared" si="6"/>
        <v>0</v>
      </c>
      <c r="N15" s="184">
        <f t="shared" si="7"/>
        <v>0</v>
      </c>
      <c r="O15" s="184">
        <f t="shared" si="4"/>
        <v>0</v>
      </c>
      <c r="P15" s="184">
        <f t="shared" si="8"/>
        <v>0</v>
      </c>
    </row>
    <row r="16" spans="1:16" s="30" customFormat="1" ht="12" customHeight="1" x14ac:dyDescent="0.2">
      <c r="A16" s="502">
        <v>0</v>
      </c>
      <c r="B16" s="503">
        <v>0</v>
      </c>
      <c r="C16" s="504">
        <v>0</v>
      </c>
      <c r="D16" s="503">
        <v>0</v>
      </c>
      <c r="E16" s="399">
        <f t="shared" si="0"/>
        <v>0</v>
      </c>
      <c r="F16" s="496">
        <v>0</v>
      </c>
      <c r="G16" s="496">
        <v>0</v>
      </c>
      <c r="H16" s="496">
        <v>0</v>
      </c>
      <c r="I16" s="184">
        <f t="shared" si="1"/>
        <v>0</v>
      </c>
      <c r="J16" s="184">
        <f t="shared" si="2"/>
        <v>0</v>
      </c>
      <c r="K16" s="184">
        <f t="shared" si="5"/>
        <v>0</v>
      </c>
      <c r="L16" s="496">
        <v>0</v>
      </c>
      <c r="M16" s="184">
        <f t="shared" si="6"/>
        <v>0</v>
      </c>
      <c r="N16" s="184">
        <f t="shared" si="7"/>
        <v>0</v>
      </c>
      <c r="O16" s="184">
        <f t="shared" si="4"/>
        <v>0</v>
      </c>
      <c r="P16" s="184">
        <f t="shared" si="8"/>
        <v>0</v>
      </c>
    </row>
    <row r="17" spans="1:16" s="30" customFormat="1" ht="12" customHeight="1" x14ac:dyDescent="0.2">
      <c r="A17" s="502">
        <v>0</v>
      </c>
      <c r="B17" s="503">
        <v>0</v>
      </c>
      <c r="C17" s="504">
        <v>0</v>
      </c>
      <c r="D17" s="503">
        <v>0</v>
      </c>
      <c r="E17" s="399">
        <f t="shared" si="0"/>
        <v>0</v>
      </c>
      <c r="F17" s="496">
        <v>0</v>
      </c>
      <c r="G17" s="496">
        <v>0</v>
      </c>
      <c r="H17" s="496">
        <v>0</v>
      </c>
      <c r="I17" s="184">
        <f t="shared" si="1"/>
        <v>0</v>
      </c>
      <c r="J17" s="184">
        <f t="shared" si="2"/>
        <v>0</v>
      </c>
      <c r="K17" s="184">
        <f t="shared" si="5"/>
        <v>0</v>
      </c>
      <c r="L17" s="496">
        <v>0</v>
      </c>
      <c r="M17" s="184">
        <f t="shared" si="6"/>
        <v>0</v>
      </c>
      <c r="N17" s="184">
        <f t="shared" si="7"/>
        <v>0</v>
      </c>
      <c r="O17" s="184">
        <f t="shared" si="4"/>
        <v>0</v>
      </c>
      <c r="P17" s="184">
        <f t="shared" si="8"/>
        <v>0</v>
      </c>
    </row>
    <row r="18" spans="1:16" s="30" customFormat="1" ht="12" customHeight="1" x14ac:dyDescent="0.2">
      <c r="A18" s="502">
        <v>0</v>
      </c>
      <c r="B18" s="503">
        <v>0</v>
      </c>
      <c r="C18" s="504">
        <v>0</v>
      </c>
      <c r="D18" s="503">
        <v>0</v>
      </c>
      <c r="E18" s="399">
        <f t="shared" si="0"/>
        <v>0</v>
      </c>
      <c r="F18" s="496">
        <v>0</v>
      </c>
      <c r="G18" s="496">
        <v>0</v>
      </c>
      <c r="H18" s="496">
        <v>0</v>
      </c>
      <c r="I18" s="184">
        <f t="shared" si="1"/>
        <v>0</v>
      </c>
      <c r="J18" s="184">
        <f t="shared" si="2"/>
        <v>0</v>
      </c>
      <c r="K18" s="184">
        <f t="shared" si="5"/>
        <v>0</v>
      </c>
      <c r="L18" s="496">
        <v>0</v>
      </c>
      <c r="M18" s="184">
        <f t="shared" si="6"/>
        <v>0</v>
      </c>
      <c r="N18" s="184">
        <f t="shared" si="7"/>
        <v>0</v>
      </c>
      <c r="O18" s="184">
        <f t="shared" si="4"/>
        <v>0</v>
      </c>
      <c r="P18" s="184">
        <f t="shared" si="8"/>
        <v>0</v>
      </c>
    </row>
    <row r="19" spans="1:16" s="30" customFormat="1" ht="12" customHeight="1" x14ac:dyDescent="0.2">
      <c r="A19" s="502">
        <v>0</v>
      </c>
      <c r="B19" s="503">
        <v>0</v>
      </c>
      <c r="C19" s="504">
        <v>0</v>
      </c>
      <c r="D19" s="503">
        <v>0</v>
      </c>
      <c r="E19" s="399">
        <f t="shared" si="0"/>
        <v>0</v>
      </c>
      <c r="F19" s="496">
        <v>0</v>
      </c>
      <c r="G19" s="496">
        <v>0</v>
      </c>
      <c r="H19" s="496">
        <v>0</v>
      </c>
      <c r="I19" s="184">
        <f t="shared" si="1"/>
        <v>0</v>
      </c>
      <c r="J19" s="184">
        <f t="shared" si="2"/>
        <v>0</v>
      </c>
      <c r="K19" s="184">
        <f t="shared" si="5"/>
        <v>0</v>
      </c>
      <c r="L19" s="496">
        <v>0</v>
      </c>
      <c r="M19" s="184">
        <f t="shared" si="6"/>
        <v>0</v>
      </c>
      <c r="N19" s="184">
        <f t="shared" si="7"/>
        <v>0</v>
      </c>
      <c r="O19" s="184">
        <f t="shared" si="4"/>
        <v>0</v>
      </c>
      <c r="P19" s="184">
        <f t="shared" si="8"/>
        <v>0</v>
      </c>
    </row>
    <row r="20" spans="1:16" s="30" customFormat="1" ht="12" customHeight="1" x14ac:dyDescent="0.2">
      <c r="A20" s="502">
        <v>0</v>
      </c>
      <c r="B20" s="503">
        <v>0</v>
      </c>
      <c r="C20" s="504">
        <v>0</v>
      </c>
      <c r="D20" s="503">
        <v>0</v>
      </c>
      <c r="E20" s="399">
        <f t="shared" si="0"/>
        <v>0</v>
      </c>
      <c r="F20" s="496">
        <v>0</v>
      </c>
      <c r="G20" s="496">
        <v>0</v>
      </c>
      <c r="H20" s="496">
        <v>0</v>
      </c>
      <c r="I20" s="184">
        <f t="shared" si="1"/>
        <v>0</v>
      </c>
      <c r="J20" s="184">
        <f t="shared" si="2"/>
        <v>0</v>
      </c>
      <c r="K20" s="184">
        <f t="shared" si="5"/>
        <v>0</v>
      </c>
      <c r="L20" s="496">
        <v>0</v>
      </c>
      <c r="M20" s="184">
        <f t="shared" si="6"/>
        <v>0</v>
      </c>
      <c r="N20" s="184">
        <f t="shared" si="7"/>
        <v>0</v>
      </c>
      <c r="O20" s="184">
        <f t="shared" si="4"/>
        <v>0</v>
      </c>
      <c r="P20" s="184">
        <f t="shared" si="8"/>
        <v>0</v>
      </c>
    </row>
    <row r="21" spans="1:16" s="30" customFormat="1" ht="12" customHeight="1" x14ac:dyDescent="0.2">
      <c r="A21" s="502">
        <v>0</v>
      </c>
      <c r="B21" s="503">
        <v>0</v>
      </c>
      <c r="C21" s="504">
        <v>0</v>
      </c>
      <c r="D21" s="503">
        <v>0</v>
      </c>
      <c r="E21" s="399">
        <f t="shared" si="0"/>
        <v>0</v>
      </c>
      <c r="F21" s="496">
        <v>0</v>
      </c>
      <c r="G21" s="496">
        <v>0</v>
      </c>
      <c r="H21" s="496">
        <v>0</v>
      </c>
      <c r="I21" s="184">
        <f t="shared" si="1"/>
        <v>0</v>
      </c>
      <c r="J21" s="184">
        <f t="shared" si="2"/>
        <v>0</v>
      </c>
      <c r="K21" s="184">
        <f t="shared" si="5"/>
        <v>0</v>
      </c>
      <c r="L21" s="496">
        <v>0</v>
      </c>
      <c r="M21" s="184">
        <f t="shared" si="6"/>
        <v>0</v>
      </c>
      <c r="N21" s="184">
        <f t="shared" si="7"/>
        <v>0</v>
      </c>
      <c r="O21" s="184">
        <f t="shared" si="4"/>
        <v>0</v>
      </c>
      <c r="P21" s="184">
        <f t="shared" si="8"/>
        <v>0</v>
      </c>
    </row>
    <row r="22" spans="1:16" s="30" customFormat="1" ht="12" customHeight="1" x14ac:dyDescent="0.2">
      <c r="A22" s="502">
        <v>0</v>
      </c>
      <c r="B22" s="503">
        <v>0</v>
      </c>
      <c r="C22" s="504">
        <v>0</v>
      </c>
      <c r="D22" s="503">
        <v>0</v>
      </c>
      <c r="E22" s="399">
        <f t="shared" si="0"/>
        <v>0</v>
      </c>
      <c r="F22" s="496">
        <v>0</v>
      </c>
      <c r="G22" s="496">
        <v>0</v>
      </c>
      <c r="H22" s="496">
        <v>0</v>
      </c>
      <c r="I22" s="184">
        <f t="shared" si="1"/>
        <v>0</v>
      </c>
      <c r="J22" s="184">
        <f t="shared" si="2"/>
        <v>0</v>
      </c>
      <c r="K22" s="184">
        <f t="shared" si="5"/>
        <v>0</v>
      </c>
      <c r="L22" s="496">
        <v>0</v>
      </c>
      <c r="M22" s="184">
        <f t="shared" si="6"/>
        <v>0</v>
      </c>
      <c r="N22" s="184">
        <f t="shared" si="7"/>
        <v>0</v>
      </c>
      <c r="O22" s="184">
        <f t="shared" si="4"/>
        <v>0</v>
      </c>
      <c r="P22" s="184">
        <f t="shared" si="8"/>
        <v>0</v>
      </c>
    </row>
    <row r="23" spans="1:16" s="30" customFormat="1" ht="12" customHeight="1" x14ac:dyDescent="0.2">
      <c r="A23" s="502">
        <v>0</v>
      </c>
      <c r="B23" s="503">
        <v>0</v>
      </c>
      <c r="C23" s="504">
        <v>0</v>
      </c>
      <c r="D23" s="503">
        <v>0</v>
      </c>
      <c r="E23" s="399">
        <f t="shared" si="0"/>
        <v>0</v>
      </c>
      <c r="F23" s="496">
        <v>0</v>
      </c>
      <c r="G23" s="496">
        <v>0</v>
      </c>
      <c r="H23" s="496">
        <v>0</v>
      </c>
      <c r="I23" s="184">
        <f t="shared" si="1"/>
        <v>0</v>
      </c>
      <c r="J23" s="184">
        <f t="shared" si="2"/>
        <v>0</v>
      </c>
      <c r="K23" s="184">
        <f t="shared" si="5"/>
        <v>0</v>
      </c>
      <c r="L23" s="496">
        <v>0</v>
      </c>
      <c r="M23" s="184">
        <f t="shared" si="6"/>
        <v>0</v>
      </c>
      <c r="N23" s="184">
        <f t="shared" si="7"/>
        <v>0</v>
      </c>
      <c r="O23" s="184">
        <f t="shared" si="4"/>
        <v>0</v>
      </c>
      <c r="P23" s="184">
        <f t="shared" si="8"/>
        <v>0</v>
      </c>
    </row>
    <row r="24" spans="1:16" s="30" customFormat="1" ht="12" customHeight="1" x14ac:dyDescent="0.2">
      <c r="A24" s="256">
        <f>SUM(A6:A23)</f>
        <v>0</v>
      </c>
      <c r="B24" s="257"/>
      <c r="C24" s="255"/>
      <c r="D24" s="269"/>
      <c r="E24" s="270">
        <f>SUM(E6:E23)</f>
        <v>0</v>
      </c>
      <c r="F24" s="269"/>
      <c r="G24" s="269"/>
      <c r="H24" s="269"/>
      <c r="J24" s="228">
        <f>SUM(J6:J23)</f>
        <v>0</v>
      </c>
      <c r="K24" s="228">
        <f>SUM(K6:K23)</f>
        <v>0</v>
      </c>
      <c r="L24" s="37"/>
      <c r="M24" s="228">
        <f>SUM(M6:M23)</f>
        <v>0</v>
      </c>
      <c r="N24" s="228">
        <f>SUM(N6:N23)</f>
        <v>0</v>
      </c>
      <c r="O24" s="228">
        <f>SUM(O6:O23)</f>
        <v>0</v>
      </c>
      <c r="P24" s="228">
        <f>SUM(P6:P23)</f>
        <v>0</v>
      </c>
    </row>
    <row r="25" spans="1:16" s="30" customFormat="1" ht="12" customHeight="1" x14ac:dyDescent="0.2">
      <c r="A25" s="780" t="s">
        <v>295</v>
      </c>
      <c r="B25" s="780"/>
      <c r="C25" s="50"/>
      <c r="D25" s="51"/>
      <c r="E25" s="51"/>
      <c r="F25" s="51"/>
      <c r="G25" s="51"/>
      <c r="H25" s="51"/>
      <c r="I25" s="29"/>
      <c r="J25" s="29"/>
      <c r="K25" s="29"/>
      <c r="L25" s="24"/>
      <c r="M25" s="24"/>
      <c r="N25" s="24"/>
      <c r="O25" s="24"/>
    </row>
    <row r="26" spans="1:16" s="30" customFormat="1" ht="12" customHeight="1" x14ac:dyDescent="0.2">
      <c r="A26" s="787"/>
      <c r="B26" s="788"/>
      <c r="C26" s="788"/>
      <c r="D26" s="788"/>
      <c r="E26" s="788"/>
      <c r="F26" s="788"/>
      <c r="G26" s="788"/>
      <c r="H26" s="788"/>
      <c r="I26" s="788"/>
      <c r="J26" s="789"/>
      <c r="L26" s="772" t="s">
        <v>112</v>
      </c>
      <c r="M26" s="773"/>
      <c r="N26" s="499">
        <v>0</v>
      </c>
      <c r="O26" s="94"/>
      <c r="P26" s="182">
        <f>P24*N26</f>
        <v>0</v>
      </c>
    </row>
    <row r="27" spans="1:16" s="30" customFormat="1" ht="12" customHeight="1" x14ac:dyDescent="0.2">
      <c r="A27" s="790"/>
      <c r="B27" s="791"/>
      <c r="C27" s="791"/>
      <c r="D27" s="791"/>
      <c r="E27" s="791"/>
      <c r="F27" s="791"/>
      <c r="G27" s="791"/>
      <c r="H27" s="791"/>
      <c r="I27" s="791"/>
      <c r="J27" s="792"/>
      <c r="L27" s="530" t="s">
        <v>144</v>
      </c>
      <c r="M27" s="774"/>
      <c r="N27" s="774"/>
      <c r="O27" s="774"/>
      <c r="P27" s="229">
        <f>P24-P26</f>
        <v>0</v>
      </c>
    </row>
    <row r="28" spans="1:16" s="237" customFormat="1" ht="12" customHeight="1" x14ac:dyDescent="0.2">
      <c r="A28" s="790"/>
      <c r="B28" s="791"/>
      <c r="C28" s="791"/>
      <c r="D28" s="791"/>
      <c r="E28" s="791"/>
      <c r="F28" s="791"/>
      <c r="G28" s="791"/>
      <c r="H28" s="791"/>
      <c r="I28" s="791"/>
      <c r="J28" s="792"/>
      <c r="L28" s="775" t="s">
        <v>538</v>
      </c>
      <c r="M28" s="776"/>
      <c r="N28" s="776"/>
      <c r="O28" s="776"/>
      <c r="P28" s="429">
        <f>(O24*4)+((J45/12)*2)</f>
        <v>0</v>
      </c>
    </row>
    <row r="29" spans="1:16" s="9" customFormat="1" ht="12" customHeight="1" x14ac:dyDescent="0.2">
      <c r="A29" s="793"/>
      <c r="B29" s="794"/>
      <c r="C29" s="794"/>
      <c r="D29" s="794"/>
      <c r="E29" s="794"/>
      <c r="F29" s="794"/>
      <c r="G29" s="794"/>
      <c r="H29" s="794"/>
      <c r="I29" s="794"/>
      <c r="J29" s="795"/>
    </row>
    <row r="30" spans="1:16" ht="6" customHeight="1" x14ac:dyDescent="0.2"/>
    <row r="31" spans="1:16" x14ac:dyDescent="0.2">
      <c r="A31" s="766" t="s">
        <v>570</v>
      </c>
      <c r="B31" s="766"/>
      <c r="C31" s="766"/>
      <c r="D31" s="766"/>
      <c r="E31" s="766"/>
      <c r="F31" s="766"/>
      <c r="G31" s="766"/>
      <c r="H31" s="766"/>
      <c r="I31" s="766"/>
      <c r="J31" s="766"/>
      <c r="K31" s="766"/>
      <c r="L31" s="766" t="s">
        <v>155</v>
      </c>
      <c r="M31" s="766"/>
      <c r="N31" s="766"/>
      <c r="O31" s="766"/>
      <c r="P31" s="60"/>
    </row>
    <row r="32" spans="1:16" ht="6" customHeight="1" x14ac:dyDescent="0.2">
      <c r="A32" s="59"/>
      <c r="B32" s="59"/>
      <c r="C32" s="59"/>
      <c r="D32" s="59"/>
      <c r="E32" s="59"/>
      <c r="F32" s="59"/>
      <c r="G32" s="59"/>
      <c r="H32" s="59"/>
      <c r="I32" s="59"/>
      <c r="J32" s="59"/>
      <c r="K32" s="61"/>
    </row>
    <row r="33" spans="1:16" x14ac:dyDescent="0.2">
      <c r="A33" s="575" t="s">
        <v>137</v>
      </c>
      <c r="B33" s="576"/>
      <c r="C33" s="577"/>
      <c r="D33" s="35"/>
      <c r="E33" s="184">
        <f>D36-D37</f>
        <v>0</v>
      </c>
      <c r="F33" s="575" t="s">
        <v>140</v>
      </c>
      <c r="G33" s="576"/>
      <c r="H33" s="577"/>
      <c r="I33" s="35"/>
      <c r="J33" s="184">
        <f>I36-I37</f>
        <v>0</v>
      </c>
      <c r="K33" s="62"/>
      <c r="L33" s="539" t="s">
        <v>172</v>
      </c>
      <c r="M33" s="606"/>
      <c r="N33" s="540"/>
      <c r="O33" s="337">
        <f>K24</f>
        <v>0</v>
      </c>
      <c r="P33" s="35"/>
    </row>
    <row r="34" spans="1:16" x14ac:dyDescent="0.2">
      <c r="A34" s="763" t="s">
        <v>29</v>
      </c>
      <c r="B34" s="764"/>
      <c r="C34" s="765"/>
      <c r="D34" s="496">
        <v>0</v>
      </c>
      <c r="E34" s="35"/>
      <c r="F34" s="760" t="s">
        <v>31</v>
      </c>
      <c r="G34" s="761"/>
      <c r="H34" s="762"/>
      <c r="I34" s="496">
        <v>0</v>
      </c>
      <c r="J34" s="35"/>
      <c r="K34" s="30"/>
      <c r="L34" s="539" t="s">
        <v>173</v>
      </c>
      <c r="M34" s="606"/>
      <c r="N34" s="540"/>
      <c r="O34" s="337">
        <f>M24</f>
        <v>0</v>
      </c>
      <c r="P34" s="35"/>
    </row>
    <row r="35" spans="1:16" x14ac:dyDescent="0.2">
      <c r="A35" s="763" t="s">
        <v>26</v>
      </c>
      <c r="B35" s="764"/>
      <c r="C35" s="765"/>
      <c r="D35" s="505">
        <v>0</v>
      </c>
      <c r="E35" s="35"/>
      <c r="F35" s="760" t="s">
        <v>30</v>
      </c>
      <c r="G35" s="761"/>
      <c r="H35" s="762"/>
      <c r="I35" s="175">
        <v>0</v>
      </c>
      <c r="J35" s="35"/>
      <c r="K35" s="30"/>
      <c r="L35" s="539" t="s">
        <v>180</v>
      </c>
      <c r="M35" s="606"/>
      <c r="N35" s="540"/>
      <c r="O35" s="337">
        <f>O33+O34</f>
        <v>0</v>
      </c>
      <c r="P35" s="34"/>
    </row>
    <row r="36" spans="1:16" x14ac:dyDescent="0.2">
      <c r="A36" s="763" t="s">
        <v>27</v>
      </c>
      <c r="B36" s="764"/>
      <c r="C36" s="765"/>
      <c r="D36" s="184">
        <f>(D34*D35)*12</f>
        <v>0</v>
      </c>
      <c r="E36" s="35"/>
      <c r="F36" s="760" t="s">
        <v>27</v>
      </c>
      <c r="G36" s="761"/>
      <c r="H36" s="762"/>
      <c r="I36" s="184">
        <f>(I34*I35)*12</f>
        <v>0</v>
      </c>
      <c r="J36" s="35"/>
      <c r="K36" s="30"/>
      <c r="L36" s="539" t="s">
        <v>112</v>
      </c>
      <c r="M36" s="606"/>
      <c r="N36" s="540"/>
      <c r="O36" s="337">
        <f>P26</f>
        <v>0</v>
      </c>
      <c r="P36" s="35"/>
    </row>
    <row r="37" spans="1:16" x14ac:dyDescent="0.2">
      <c r="A37" s="763" t="s">
        <v>154</v>
      </c>
      <c r="B37" s="764"/>
      <c r="C37" s="506">
        <v>0</v>
      </c>
      <c r="D37" s="230">
        <f>B36*C37</f>
        <v>0</v>
      </c>
      <c r="E37" s="34"/>
      <c r="F37" s="767" t="s">
        <v>154</v>
      </c>
      <c r="G37" s="768"/>
      <c r="H37" s="506">
        <v>0</v>
      </c>
      <c r="I37" s="184">
        <f>I36*H37</f>
        <v>0</v>
      </c>
      <c r="J37" s="34"/>
      <c r="K37" s="30"/>
      <c r="L37" s="769" t="s">
        <v>174</v>
      </c>
      <c r="M37" s="770"/>
      <c r="N37" s="771"/>
      <c r="O37" s="338"/>
      <c r="P37" s="182">
        <f>O35-O36</f>
        <v>0</v>
      </c>
    </row>
    <row r="38" spans="1:16" x14ac:dyDescent="0.2">
      <c r="A38" s="796" t="s">
        <v>138</v>
      </c>
      <c r="B38" s="797"/>
      <c r="C38" s="798"/>
      <c r="D38" s="34"/>
      <c r="E38" s="184">
        <f>D39*D40</f>
        <v>0</v>
      </c>
      <c r="F38" s="539" t="s">
        <v>141</v>
      </c>
      <c r="G38" s="606"/>
      <c r="H38" s="540"/>
      <c r="I38" s="34"/>
      <c r="J38" s="184">
        <f>SUM(I39:I41)</f>
        <v>0</v>
      </c>
      <c r="K38" s="30"/>
      <c r="L38" s="539" t="s">
        <v>67</v>
      </c>
      <c r="M38" s="606"/>
      <c r="N38" s="540"/>
      <c r="O38" s="337">
        <f>E33</f>
        <v>0</v>
      </c>
      <c r="P38" s="35"/>
    </row>
    <row r="39" spans="1:16" x14ac:dyDescent="0.2">
      <c r="A39" s="763" t="s">
        <v>34</v>
      </c>
      <c r="B39" s="764"/>
      <c r="C39" s="765"/>
      <c r="D39" s="496">
        <v>0</v>
      </c>
      <c r="E39" s="33"/>
      <c r="F39" s="760" t="s">
        <v>32</v>
      </c>
      <c r="G39" s="761"/>
      <c r="H39" s="762"/>
      <c r="I39" s="496">
        <v>0</v>
      </c>
      <c r="J39" s="34"/>
      <c r="K39" s="30"/>
      <c r="L39" s="539" t="s">
        <v>68</v>
      </c>
      <c r="M39" s="606"/>
      <c r="N39" s="540"/>
      <c r="O39" s="337">
        <f>E38+E41</f>
        <v>0</v>
      </c>
      <c r="P39" s="35"/>
    </row>
    <row r="40" spans="1:16" x14ac:dyDescent="0.2">
      <c r="A40" s="763" t="s">
        <v>28</v>
      </c>
      <c r="B40" s="764"/>
      <c r="C40" s="765"/>
      <c r="D40" s="505">
        <v>0</v>
      </c>
      <c r="E40" s="34"/>
      <c r="F40" s="760" t="s">
        <v>33</v>
      </c>
      <c r="G40" s="761"/>
      <c r="H40" s="762"/>
      <c r="I40" s="496">
        <v>0</v>
      </c>
      <c r="J40" s="34"/>
      <c r="K40" s="30"/>
      <c r="L40" s="539" t="s">
        <v>253</v>
      </c>
      <c r="M40" s="606"/>
      <c r="N40" s="540"/>
      <c r="O40" s="337">
        <f>J33</f>
        <v>0</v>
      </c>
      <c r="P40" s="35"/>
    </row>
    <row r="41" spans="1:16" x14ac:dyDescent="0.2">
      <c r="A41" s="539" t="s">
        <v>139</v>
      </c>
      <c r="B41" s="606"/>
      <c r="C41" s="540"/>
      <c r="D41" s="34"/>
      <c r="E41" s="184">
        <f>D42*D43</f>
        <v>0</v>
      </c>
      <c r="F41" s="248" t="s">
        <v>37</v>
      </c>
      <c r="G41" s="607" t="s">
        <v>433</v>
      </c>
      <c r="H41" s="777"/>
      <c r="I41" s="496">
        <v>0</v>
      </c>
      <c r="J41" s="246"/>
      <c r="K41" s="247"/>
      <c r="L41" s="539" t="s">
        <v>70</v>
      </c>
      <c r="M41" s="606"/>
      <c r="N41" s="540"/>
      <c r="O41" s="337">
        <f>J38</f>
        <v>0</v>
      </c>
      <c r="P41" s="35"/>
    </row>
    <row r="42" spans="1:16" x14ac:dyDescent="0.2">
      <c r="A42" s="763" t="s">
        <v>34</v>
      </c>
      <c r="B42" s="764"/>
      <c r="C42" s="765"/>
      <c r="D42" s="496">
        <v>0</v>
      </c>
      <c r="E42" s="33"/>
      <c r="F42" s="539" t="s">
        <v>142</v>
      </c>
      <c r="G42" s="606"/>
      <c r="H42" s="540"/>
      <c r="I42" s="34"/>
      <c r="J42" s="184">
        <f>SUM(I43:I44)</f>
        <v>0</v>
      </c>
      <c r="K42" s="30"/>
      <c r="L42" s="539" t="s">
        <v>71</v>
      </c>
      <c r="M42" s="606"/>
      <c r="N42" s="540"/>
      <c r="O42" s="337">
        <f>J42</f>
        <v>0</v>
      </c>
      <c r="P42" s="35"/>
    </row>
    <row r="43" spans="1:16" x14ac:dyDescent="0.2">
      <c r="A43" s="763" t="s">
        <v>28</v>
      </c>
      <c r="B43" s="764"/>
      <c r="C43" s="765"/>
      <c r="D43" s="505">
        <v>0</v>
      </c>
      <c r="E43" s="34"/>
      <c r="F43" s="36" t="s">
        <v>37</v>
      </c>
      <c r="G43" s="607" t="s">
        <v>433</v>
      </c>
      <c r="H43" s="777"/>
      <c r="I43" s="496">
        <v>0</v>
      </c>
      <c r="J43" s="34"/>
      <c r="K43" s="30"/>
      <c r="L43" s="784" t="s">
        <v>254</v>
      </c>
      <c r="M43" s="785"/>
      <c r="N43" s="786"/>
      <c r="O43" s="87"/>
      <c r="P43" s="182">
        <f>SUM(O38:O42)</f>
        <v>0</v>
      </c>
    </row>
    <row r="44" spans="1:16" x14ac:dyDescent="0.2">
      <c r="A44" s="778"/>
      <c r="B44" s="778"/>
      <c r="C44" s="778"/>
      <c r="D44" s="778"/>
      <c r="E44" s="779"/>
      <c r="F44" s="36" t="s">
        <v>37</v>
      </c>
      <c r="G44" s="607" t="s">
        <v>433</v>
      </c>
      <c r="H44" s="777"/>
      <c r="I44" s="496">
        <v>0</v>
      </c>
      <c r="J44" s="34"/>
      <c r="K44" s="30"/>
      <c r="L44" s="781" t="s">
        <v>111</v>
      </c>
      <c r="M44" s="782"/>
      <c r="N44" s="782"/>
      <c r="O44" s="783"/>
      <c r="P44" s="183">
        <f>SUM(P33:P43)</f>
        <v>0</v>
      </c>
    </row>
    <row r="45" spans="1:16" x14ac:dyDescent="0.2">
      <c r="A45" s="738"/>
      <c r="B45" s="738"/>
      <c r="C45" s="738"/>
      <c r="D45" s="738"/>
      <c r="E45" s="738"/>
      <c r="F45" s="624" t="s">
        <v>145</v>
      </c>
      <c r="G45" s="625"/>
      <c r="H45" s="625"/>
      <c r="I45" s="626"/>
      <c r="J45" s="196">
        <f>SUM(E33:E43)+SUM(J33:J44)</f>
        <v>0</v>
      </c>
    </row>
    <row r="46" spans="1:16" s="30" customFormat="1" ht="12" customHeight="1" x14ac:dyDescent="0.2">
      <c r="E46" s="52"/>
      <c r="F46" s="52"/>
      <c r="G46" s="52"/>
      <c r="H46" s="52"/>
      <c r="I46" s="52"/>
      <c r="J46" s="52"/>
      <c r="K46" s="58"/>
      <c r="L46" s="58"/>
      <c r="M46" s="58"/>
      <c r="N46" s="58"/>
      <c r="O46" s="29"/>
    </row>
  </sheetData>
  <sheetProtection password="DE49" sheet="1" objects="1" scenarios="1"/>
  <mergeCells count="47">
    <mergeCell ref="A25:B25"/>
    <mergeCell ref="F42:H42"/>
    <mergeCell ref="L44:O44"/>
    <mergeCell ref="L42:N42"/>
    <mergeCell ref="L39:N39"/>
    <mergeCell ref="L40:N40"/>
    <mergeCell ref="L41:N41"/>
    <mergeCell ref="L43:N43"/>
    <mergeCell ref="F33:H33"/>
    <mergeCell ref="F34:H34"/>
    <mergeCell ref="F35:H35"/>
    <mergeCell ref="A26:J29"/>
    <mergeCell ref="G43:H43"/>
    <mergeCell ref="A38:C38"/>
    <mergeCell ref="A39:C39"/>
    <mergeCell ref="L36:N36"/>
    <mergeCell ref="F38:H38"/>
    <mergeCell ref="F45:I45"/>
    <mergeCell ref="G44:H44"/>
    <mergeCell ref="A44:E44"/>
    <mergeCell ref="A41:C41"/>
    <mergeCell ref="A42:C42"/>
    <mergeCell ref="A43:C43"/>
    <mergeCell ref="G41:H41"/>
    <mergeCell ref="A45:E45"/>
    <mergeCell ref="L33:N33"/>
    <mergeCell ref="L26:M26"/>
    <mergeCell ref="L27:O27"/>
    <mergeCell ref="L34:N34"/>
    <mergeCell ref="L35:N35"/>
    <mergeCell ref="L28:O28"/>
    <mergeCell ref="A1:P1"/>
    <mergeCell ref="F39:H39"/>
    <mergeCell ref="F40:H40"/>
    <mergeCell ref="A35:C35"/>
    <mergeCell ref="A36:C36"/>
    <mergeCell ref="A40:C40"/>
    <mergeCell ref="A37:B37"/>
    <mergeCell ref="L38:N38"/>
    <mergeCell ref="A31:K31"/>
    <mergeCell ref="A33:C33"/>
    <mergeCell ref="A34:C34"/>
    <mergeCell ref="A3:P3"/>
    <mergeCell ref="F36:H36"/>
    <mergeCell ref="F37:G37"/>
    <mergeCell ref="L31:O31"/>
    <mergeCell ref="L37:N37"/>
  </mergeCells>
  <conditionalFormatting sqref="I6">
    <cfRule type="cellIs" dxfId="17" priority="18" stopIfTrue="1" operator="greaterThan">
      <formula>$F$6</formula>
    </cfRule>
  </conditionalFormatting>
  <conditionalFormatting sqref="I7">
    <cfRule type="cellIs" dxfId="16" priority="17" stopIfTrue="1" operator="greaterThan">
      <formula>$F$7</formula>
    </cfRule>
  </conditionalFormatting>
  <conditionalFormatting sqref="I8">
    <cfRule type="cellIs" dxfId="15" priority="16" stopIfTrue="1" operator="greaterThan">
      <formula>$F$8</formula>
    </cfRule>
  </conditionalFormatting>
  <conditionalFormatting sqref="I9">
    <cfRule type="cellIs" dxfId="14" priority="15" stopIfTrue="1" operator="greaterThan">
      <formula>$F$9</formula>
    </cfRule>
  </conditionalFormatting>
  <conditionalFormatting sqref="I10">
    <cfRule type="cellIs" dxfId="13" priority="14" stopIfTrue="1" operator="greaterThan">
      <formula>$F$10</formula>
    </cfRule>
  </conditionalFormatting>
  <conditionalFormatting sqref="I11">
    <cfRule type="cellIs" dxfId="12" priority="13" stopIfTrue="1" operator="greaterThan">
      <formula>$F$11</formula>
    </cfRule>
  </conditionalFormatting>
  <conditionalFormatting sqref="I12">
    <cfRule type="cellIs" dxfId="11" priority="12" stopIfTrue="1" operator="greaterThan">
      <formula>$F$12</formula>
    </cfRule>
  </conditionalFormatting>
  <conditionalFormatting sqref="I13">
    <cfRule type="cellIs" dxfId="10" priority="11" stopIfTrue="1" operator="greaterThan">
      <formula>$F$13</formula>
    </cfRule>
  </conditionalFormatting>
  <conditionalFormatting sqref="I14">
    <cfRule type="cellIs" dxfId="9" priority="10" stopIfTrue="1" operator="greaterThan">
      <formula>$F$14</formula>
    </cfRule>
  </conditionalFormatting>
  <conditionalFormatting sqref="I15">
    <cfRule type="cellIs" dxfId="8" priority="9" stopIfTrue="1" operator="greaterThan">
      <formula>$F$15</formula>
    </cfRule>
  </conditionalFormatting>
  <conditionalFormatting sqref="I16">
    <cfRule type="cellIs" dxfId="7" priority="8" stopIfTrue="1" operator="greaterThan">
      <formula>$F$16</formula>
    </cfRule>
  </conditionalFormatting>
  <conditionalFormatting sqref="I17">
    <cfRule type="cellIs" dxfId="6" priority="7" stopIfTrue="1" operator="greaterThan">
      <formula>$F$17</formula>
    </cfRule>
  </conditionalFormatting>
  <conditionalFormatting sqref="I18">
    <cfRule type="cellIs" dxfId="5" priority="6" stopIfTrue="1" operator="greaterThan">
      <formula>$F$18</formula>
    </cfRule>
  </conditionalFormatting>
  <conditionalFormatting sqref="I19">
    <cfRule type="cellIs" dxfId="4" priority="5" stopIfTrue="1" operator="greaterThan">
      <formula>$F$19</formula>
    </cfRule>
  </conditionalFormatting>
  <conditionalFormatting sqref="I20">
    <cfRule type="cellIs" dxfId="3" priority="4" stopIfTrue="1" operator="greaterThan">
      <formula>$F$20</formula>
    </cfRule>
  </conditionalFormatting>
  <conditionalFormatting sqref="I21">
    <cfRule type="cellIs" dxfId="2" priority="3" stopIfTrue="1" operator="greaterThan">
      <formula>$F$21</formula>
    </cfRule>
  </conditionalFormatting>
  <conditionalFormatting sqref="I22">
    <cfRule type="cellIs" dxfId="1" priority="2" stopIfTrue="1" operator="greaterThan">
      <formula>$F$22</formula>
    </cfRule>
  </conditionalFormatting>
  <conditionalFormatting sqref="I23">
    <cfRule type="cellIs" dxfId="0" priority="1" stopIfTrue="1" operator="greaterThan">
      <formula>$F$23</formula>
    </cfRule>
  </conditionalFormatting>
  <pageMargins left="0.25" right="0.2" top="0.2" bottom="0.17" header="0.3" footer="0.11"/>
  <pageSetup orientation="landscape" r:id="rId1"/>
  <headerFooter>
    <oddFooter>&amp;R&amp;"+,Italic"&amp;8&amp;F  &amp;A  &amp;D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62"/>
  <sheetViews>
    <sheetView showGridLines="0" view="pageBreakPreview" topLeftCell="A16" zoomScale="110" zoomScaleNormal="100" zoomScaleSheetLayoutView="110" workbookViewId="0">
      <selection activeCell="E30" sqref="E30"/>
    </sheetView>
  </sheetViews>
  <sheetFormatPr defaultColWidth="8.5" defaultRowHeight="12.75" x14ac:dyDescent="0.2"/>
  <cols>
    <col min="1" max="3" width="8.875" customWidth="1"/>
    <col min="4" max="5" width="8.625" customWidth="1"/>
    <col min="6" max="6" width="2.125" customWidth="1"/>
    <col min="7" max="9" width="8.875" customWidth="1"/>
    <col min="10" max="11" width="8.625" customWidth="1"/>
    <col min="12" max="12" width="4.875" customWidth="1"/>
  </cols>
  <sheetData>
    <row r="1" spans="1:11" s="42" customFormat="1" ht="21.95" customHeight="1" x14ac:dyDescent="0.2">
      <c r="A1" s="689" t="s">
        <v>100</v>
      </c>
      <c r="B1" s="689"/>
      <c r="C1" s="689"/>
      <c r="D1" s="689"/>
      <c r="E1" s="689"/>
      <c r="F1" s="689"/>
      <c r="G1" s="689"/>
      <c r="H1" s="689"/>
      <c r="I1" s="689"/>
      <c r="J1" s="689"/>
      <c r="K1" s="689"/>
    </row>
    <row r="2" spans="1:11" s="7" customFormat="1" ht="11.45" customHeight="1" x14ac:dyDescent="0.2">
      <c r="A2" s="822"/>
      <c r="B2" s="822"/>
      <c r="C2" s="822"/>
      <c r="D2" s="822"/>
      <c r="E2" s="822"/>
      <c r="F2" s="822"/>
      <c r="G2" s="822"/>
      <c r="H2" s="822"/>
      <c r="I2" s="822"/>
      <c r="J2" s="822"/>
      <c r="K2" s="822"/>
    </row>
    <row r="3" spans="1:11" s="8" customFormat="1" ht="12" customHeight="1" x14ac:dyDescent="0.2">
      <c r="A3" s="681" t="s">
        <v>365</v>
      </c>
      <c r="B3" s="681"/>
      <c r="C3" s="681"/>
      <c r="D3" s="681"/>
      <c r="E3" s="681"/>
      <c r="F3" s="16"/>
      <c r="G3" s="804" t="s">
        <v>379</v>
      </c>
      <c r="H3" s="817"/>
      <c r="I3" s="817"/>
      <c r="J3" s="817"/>
      <c r="K3" s="817"/>
    </row>
    <row r="4" spans="1:11" s="8" customFormat="1" ht="12" customHeight="1" x14ac:dyDescent="0.2">
      <c r="A4" s="575" t="s">
        <v>76</v>
      </c>
      <c r="B4" s="576"/>
      <c r="C4" s="577"/>
      <c r="D4" s="496">
        <v>0</v>
      </c>
      <c r="E4" s="124"/>
      <c r="F4" s="823"/>
      <c r="G4" s="566" t="s">
        <v>97</v>
      </c>
      <c r="H4" s="566"/>
      <c r="I4" s="566"/>
      <c r="J4" s="496">
        <v>0</v>
      </c>
      <c r="K4" s="12"/>
    </row>
    <row r="5" spans="1:11" s="8" customFormat="1" ht="12" customHeight="1" x14ac:dyDescent="0.2">
      <c r="A5" s="575" t="s">
        <v>366</v>
      </c>
      <c r="B5" s="576"/>
      <c r="C5" s="577"/>
      <c r="D5" s="496">
        <v>0</v>
      </c>
      <c r="E5" s="124"/>
      <c r="F5" s="823"/>
      <c r="G5" s="566" t="s">
        <v>96</v>
      </c>
      <c r="H5" s="566"/>
      <c r="I5" s="566"/>
      <c r="J5" s="496">
        <v>0</v>
      </c>
      <c r="K5" s="12"/>
    </row>
    <row r="6" spans="1:11" s="8" customFormat="1" ht="12" customHeight="1" x14ac:dyDescent="0.2">
      <c r="A6" s="575" t="s">
        <v>77</v>
      </c>
      <c r="B6" s="576"/>
      <c r="C6" s="577"/>
      <c r="D6" s="496">
        <v>0</v>
      </c>
      <c r="E6" s="124"/>
      <c r="F6" s="823"/>
      <c r="G6" s="566" t="s">
        <v>99</v>
      </c>
      <c r="H6" s="566"/>
      <c r="I6" s="566"/>
      <c r="J6" s="496">
        <v>0</v>
      </c>
      <c r="K6" s="12"/>
    </row>
    <row r="7" spans="1:11" s="8" customFormat="1" ht="12" customHeight="1" x14ac:dyDescent="0.2">
      <c r="A7" s="575" t="s">
        <v>78</v>
      </c>
      <c r="B7" s="576"/>
      <c r="C7" s="577"/>
      <c r="D7" s="496">
        <v>0</v>
      </c>
      <c r="E7" s="124"/>
      <c r="F7" s="823"/>
      <c r="G7" s="566" t="s">
        <v>98</v>
      </c>
      <c r="H7" s="566"/>
      <c r="I7" s="566"/>
      <c r="J7" s="496">
        <v>0</v>
      </c>
      <c r="K7" s="12"/>
    </row>
    <row r="8" spans="1:11" s="8" customFormat="1" ht="12" customHeight="1" x14ac:dyDescent="0.2">
      <c r="A8" s="575" t="s">
        <v>79</v>
      </c>
      <c r="B8" s="576"/>
      <c r="C8" s="577"/>
      <c r="D8" s="496">
        <v>0</v>
      </c>
      <c r="E8" s="124"/>
      <c r="F8" s="823"/>
      <c r="G8" s="114" t="s">
        <v>85</v>
      </c>
      <c r="H8" s="810" t="s">
        <v>433</v>
      </c>
      <c r="I8" s="811"/>
      <c r="J8" s="496">
        <v>0</v>
      </c>
      <c r="K8" s="12"/>
    </row>
    <row r="9" spans="1:11" s="8" customFormat="1" ht="12" customHeight="1" x14ac:dyDescent="0.2">
      <c r="A9" s="575" t="s">
        <v>80</v>
      </c>
      <c r="B9" s="576"/>
      <c r="C9" s="577"/>
      <c r="D9" s="496">
        <v>0</v>
      </c>
      <c r="E9" s="124"/>
      <c r="F9" s="823"/>
      <c r="G9" s="528" t="s">
        <v>251</v>
      </c>
      <c r="H9" s="598"/>
      <c r="I9" s="598"/>
      <c r="J9" s="816"/>
      <c r="K9" s="188">
        <f>SUM(J4:J8)</f>
        <v>0</v>
      </c>
    </row>
    <row r="10" spans="1:11" s="8" customFormat="1" ht="12" customHeight="1" x14ac:dyDescent="0.2">
      <c r="A10" s="826" t="s">
        <v>81</v>
      </c>
      <c r="B10" s="827"/>
      <c r="C10" s="828"/>
      <c r="D10" s="496">
        <v>0</v>
      </c>
      <c r="E10" s="124"/>
      <c r="F10" s="823"/>
    </row>
    <row r="11" spans="1:11" s="8" customFormat="1" ht="12" customHeight="1" x14ac:dyDescent="0.2">
      <c r="A11" s="814" t="s">
        <v>82</v>
      </c>
      <c r="B11" s="815"/>
      <c r="C11" s="825"/>
      <c r="D11" s="496">
        <v>0</v>
      </c>
      <c r="E11" s="124"/>
      <c r="F11" s="823"/>
      <c r="G11" s="804" t="s">
        <v>291</v>
      </c>
      <c r="H11" s="817"/>
      <c r="I11" s="817"/>
      <c r="J11" s="817"/>
      <c r="K11" s="817"/>
    </row>
    <row r="12" spans="1:11" s="8" customFormat="1" ht="12" customHeight="1" x14ac:dyDescent="0.2">
      <c r="A12" s="814" t="s">
        <v>83</v>
      </c>
      <c r="B12" s="815"/>
      <c r="C12" s="825"/>
      <c r="D12" s="496">
        <v>0</v>
      </c>
      <c r="E12" s="124"/>
      <c r="F12" s="823"/>
      <c r="G12" s="114" t="s">
        <v>85</v>
      </c>
      <c r="H12" s="570" t="s">
        <v>387</v>
      </c>
      <c r="I12" s="818"/>
      <c r="J12" s="496">
        <v>0</v>
      </c>
      <c r="K12" s="12"/>
    </row>
    <row r="13" spans="1:11" s="8" customFormat="1" ht="12" customHeight="1" x14ac:dyDescent="0.2">
      <c r="A13" s="814" t="s">
        <v>84</v>
      </c>
      <c r="B13" s="815"/>
      <c r="C13" s="825"/>
      <c r="D13" s="496">
        <v>0</v>
      </c>
      <c r="E13" s="124"/>
      <c r="F13" s="823"/>
      <c r="G13" s="114" t="s">
        <v>85</v>
      </c>
      <c r="H13" s="810" t="s">
        <v>433</v>
      </c>
      <c r="I13" s="811"/>
      <c r="J13" s="496">
        <v>0</v>
      </c>
      <c r="K13" s="12"/>
    </row>
    <row r="14" spans="1:11" s="8" customFormat="1" ht="12" customHeight="1" x14ac:dyDescent="0.2">
      <c r="A14" s="701" t="s">
        <v>380</v>
      </c>
      <c r="B14" s="702"/>
      <c r="C14" s="703"/>
      <c r="D14" s="496">
        <v>0</v>
      </c>
      <c r="E14" s="179"/>
      <c r="F14" s="823"/>
      <c r="G14" s="114" t="s">
        <v>85</v>
      </c>
      <c r="H14" s="810" t="s">
        <v>433</v>
      </c>
      <c r="I14" s="811"/>
      <c r="J14" s="496">
        <v>0</v>
      </c>
      <c r="K14" s="12"/>
    </row>
    <row r="15" spans="1:11" s="8" customFormat="1" ht="12" customHeight="1" x14ac:dyDescent="0.2">
      <c r="A15" s="123" t="s">
        <v>85</v>
      </c>
      <c r="B15" s="810" t="s">
        <v>433</v>
      </c>
      <c r="C15" s="811"/>
      <c r="D15" s="496">
        <v>0</v>
      </c>
      <c r="E15" s="124"/>
      <c r="F15" s="823"/>
      <c r="G15" s="114" t="s">
        <v>85</v>
      </c>
      <c r="H15" s="810" t="s">
        <v>433</v>
      </c>
      <c r="I15" s="811"/>
      <c r="J15" s="496">
        <v>0</v>
      </c>
      <c r="K15" s="12"/>
    </row>
    <row r="16" spans="1:11" s="8" customFormat="1" ht="12" customHeight="1" x14ac:dyDescent="0.2">
      <c r="A16" s="178" t="s">
        <v>85</v>
      </c>
      <c r="B16" s="810" t="s">
        <v>433</v>
      </c>
      <c r="C16" s="811"/>
      <c r="D16" s="496">
        <v>0</v>
      </c>
      <c r="E16" s="179"/>
      <c r="F16" s="824"/>
      <c r="G16" s="528" t="s">
        <v>105</v>
      </c>
      <c r="H16" s="598"/>
      <c r="I16" s="598"/>
      <c r="J16" s="816"/>
      <c r="K16" s="188">
        <f>SUM(J11:J15)</f>
        <v>0</v>
      </c>
    </row>
    <row r="17" spans="1:13" s="8" customFormat="1" ht="12" customHeight="1" x14ac:dyDescent="0.2">
      <c r="A17" s="528" t="s">
        <v>101</v>
      </c>
      <c r="B17" s="598"/>
      <c r="C17" s="598"/>
      <c r="D17" s="529"/>
      <c r="E17" s="188">
        <f>SUM(D4:D16)</f>
        <v>0</v>
      </c>
      <c r="F17" s="252"/>
      <c r="G17" s="812"/>
      <c r="H17" s="812"/>
      <c r="I17" s="812"/>
      <c r="J17" s="812"/>
      <c r="K17" s="812"/>
    </row>
    <row r="18" spans="1:13" s="3" customFormat="1" ht="12" customHeight="1" x14ac:dyDescent="0.2">
      <c r="A18" s="20"/>
      <c r="B18" s="20"/>
      <c r="C18" s="20"/>
      <c r="D18" s="20"/>
      <c r="E18" s="20"/>
      <c r="F18" s="20"/>
    </row>
    <row r="19" spans="1:13" s="3" customFormat="1" ht="12" customHeight="1" x14ac:dyDescent="0.2">
      <c r="A19" s="804" t="s">
        <v>377</v>
      </c>
      <c r="B19" s="804"/>
      <c r="C19" s="804"/>
      <c r="D19" s="804"/>
      <c r="E19" s="804"/>
      <c r="G19" s="267" t="s">
        <v>395</v>
      </c>
      <c r="H19" s="14"/>
      <c r="I19" s="14"/>
      <c r="J19" s="14"/>
      <c r="K19" s="14"/>
    </row>
    <row r="20" spans="1:13" s="3" customFormat="1" ht="12" customHeight="1" x14ac:dyDescent="0.2">
      <c r="A20" s="114" t="s">
        <v>86</v>
      </c>
      <c r="B20" s="810" t="s">
        <v>433</v>
      </c>
      <c r="C20" s="811"/>
      <c r="D20" s="115"/>
      <c r="E20" s="184">
        <f>SUM(D21:D22)</f>
        <v>0</v>
      </c>
      <c r="G20" s="539" t="s">
        <v>382</v>
      </c>
      <c r="H20" s="606"/>
      <c r="I20" s="540"/>
      <c r="K20" s="517">
        <f>IF(K30=0,K33,K30)</f>
        <v>0</v>
      </c>
    </row>
    <row r="21" spans="1:13" s="3" customFormat="1" ht="12" customHeight="1" x14ac:dyDescent="0.2">
      <c r="A21" s="760" t="s">
        <v>35</v>
      </c>
      <c r="B21" s="761"/>
      <c r="C21" s="762"/>
      <c r="D21" s="496">
        <v>0</v>
      </c>
      <c r="E21" s="115"/>
      <c r="G21" s="575" t="s">
        <v>74</v>
      </c>
      <c r="H21" s="576"/>
      <c r="I21" s="577"/>
      <c r="J21" s="124"/>
      <c r="K21" s="199">
        <f>SUM(J22:J24)</f>
        <v>0</v>
      </c>
    </row>
    <row r="22" spans="1:13" s="3" customFormat="1" ht="12" customHeight="1" x14ac:dyDescent="0.2">
      <c r="A22" s="760" t="s">
        <v>36</v>
      </c>
      <c r="B22" s="761"/>
      <c r="C22" s="762"/>
      <c r="D22" s="496">
        <v>0</v>
      </c>
      <c r="E22" s="115"/>
      <c r="F22" s="19"/>
      <c r="G22" s="760" t="s">
        <v>381</v>
      </c>
      <c r="H22" s="761"/>
      <c r="I22" s="762"/>
      <c r="J22" s="496">
        <v>0</v>
      </c>
      <c r="K22" s="124"/>
    </row>
    <row r="23" spans="1:13" s="3" customFormat="1" ht="12" customHeight="1" x14ac:dyDescent="0.2">
      <c r="A23" s="114" t="s">
        <v>87</v>
      </c>
      <c r="B23" s="810" t="s">
        <v>433</v>
      </c>
      <c r="C23" s="811"/>
      <c r="D23" s="115"/>
      <c r="E23" s="184">
        <f>SUM(D24:D25)</f>
        <v>0</v>
      </c>
      <c r="F23" s="19"/>
      <c r="G23" s="127" t="s">
        <v>37</v>
      </c>
      <c r="H23" s="810" t="s">
        <v>433</v>
      </c>
      <c r="I23" s="811"/>
      <c r="J23" s="496">
        <v>0</v>
      </c>
      <c r="K23" s="124"/>
    </row>
    <row r="24" spans="1:13" s="3" customFormat="1" ht="12" customHeight="1" x14ac:dyDescent="0.2">
      <c r="A24" s="760" t="s">
        <v>35</v>
      </c>
      <c r="B24" s="761"/>
      <c r="C24" s="762"/>
      <c r="D24" s="496">
        <v>0</v>
      </c>
      <c r="E24" s="115"/>
      <c r="F24" s="19"/>
      <c r="G24" s="116" t="s">
        <v>37</v>
      </c>
      <c r="H24" s="810" t="s">
        <v>433</v>
      </c>
      <c r="I24" s="811"/>
      <c r="J24" s="496">
        <v>0</v>
      </c>
      <c r="K24" s="124"/>
    </row>
    <row r="25" spans="1:13" s="3" customFormat="1" ht="12" customHeight="1" x14ac:dyDescent="0.2">
      <c r="A25" s="760" t="s">
        <v>36</v>
      </c>
      <c r="B25" s="761"/>
      <c r="C25" s="762"/>
      <c r="D25" s="496">
        <v>0</v>
      </c>
      <c r="E25" s="115"/>
      <c r="F25" s="19"/>
      <c r="G25" s="575" t="s">
        <v>106</v>
      </c>
      <c r="H25" s="576"/>
      <c r="I25" s="577"/>
      <c r="J25" s="355"/>
      <c r="K25" s="509">
        <v>0</v>
      </c>
    </row>
    <row r="26" spans="1:13" s="250" customFormat="1" ht="12" customHeight="1" x14ac:dyDescent="0.2">
      <c r="A26" s="114" t="s">
        <v>88</v>
      </c>
      <c r="B26" s="810" t="s">
        <v>433</v>
      </c>
      <c r="C26" s="811"/>
      <c r="D26" s="115"/>
      <c r="E26" s="184">
        <f>SUM(D27:D28)</f>
        <v>0</v>
      </c>
      <c r="F26" s="19"/>
      <c r="G26" s="259" t="s">
        <v>390</v>
      </c>
      <c r="H26" s="810" t="s">
        <v>433</v>
      </c>
      <c r="I26" s="811"/>
      <c r="J26" s="355"/>
      <c r="K26" s="496">
        <v>0</v>
      </c>
    </row>
    <row r="27" spans="1:13" s="3" customFormat="1" ht="12" customHeight="1" x14ac:dyDescent="0.2">
      <c r="A27" s="760" t="s">
        <v>35</v>
      </c>
      <c r="B27" s="761"/>
      <c r="C27" s="762"/>
      <c r="D27" s="496">
        <v>0</v>
      </c>
      <c r="E27" s="115"/>
      <c r="F27" s="19"/>
      <c r="G27" s="528" t="s">
        <v>383</v>
      </c>
      <c r="H27" s="598"/>
      <c r="I27" s="598"/>
      <c r="J27" s="816"/>
      <c r="K27" s="196">
        <f>SUM(K20:K26)</f>
        <v>0</v>
      </c>
    </row>
    <row r="28" spans="1:13" s="3" customFormat="1" ht="12" customHeight="1" x14ac:dyDescent="0.2">
      <c r="A28" s="760" t="s">
        <v>36</v>
      </c>
      <c r="B28" s="761"/>
      <c r="C28" s="762"/>
      <c r="D28" s="496">
        <v>0</v>
      </c>
      <c r="E28" s="115"/>
      <c r="F28" s="19"/>
    </row>
    <row r="29" spans="1:13" s="3" customFormat="1" ht="12" customHeight="1" x14ac:dyDescent="0.2">
      <c r="A29" s="114" t="s">
        <v>89</v>
      </c>
      <c r="B29" s="810" t="s">
        <v>433</v>
      </c>
      <c r="C29" s="811"/>
      <c r="D29" s="115"/>
      <c r="E29" s="184">
        <f>SUM(D30:D31)</f>
        <v>0</v>
      </c>
      <c r="F29" s="19"/>
      <c r="G29" s="804" t="s">
        <v>587</v>
      </c>
      <c r="H29" s="805"/>
      <c r="I29" s="805"/>
      <c r="J29" s="805"/>
      <c r="K29" s="805"/>
    </row>
    <row r="30" spans="1:13" s="3" customFormat="1" ht="12" customHeight="1" x14ac:dyDescent="0.2">
      <c r="A30" s="760" t="s">
        <v>35</v>
      </c>
      <c r="B30" s="761"/>
      <c r="C30" s="762"/>
      <c r="D30" s="496">
        <v>0</v>
      </c>
      <c r="E30" s="115"/>
      <c r="F30" s="19"/>
      <c r="G30" s="806" t="s">
        <v>384</v>
      </c>
      <c r="H30" s="806"/>
      <c r="I30" s="806"/>
      <c r="J30" s="472"/>
      <c r="K30" s="199">
        <f>J32*J31</f>
        <v>0</v>
      </c>
    </row>
    <row r="31" spans="1:13" s="3" customFormat="1" ht="12" customHeight="1" x14ac:dyDescent="0.2">
      <c r="A31" s="760" t="s">
        <v>36</v>
      </c>
      <c r="B31" s="761"/>
      <c r="C31" s="762"/>
      <c r="D31" s="496">
        <v>0</v>
      </c>
      <c r="E31" s="115"/>
      <c r="F31" s="19"/>
      <c r="G31" s="802" t="s">
        <v>28</v>
      </c>
      <c r="H31" s="802"/>
      <c r="I31" s="803"/>
      <c r="J31" s="400">
        <f>'GEN INFO'!I30</f>
        <v>0</v>
      </c>
      <c r="K31" s="115"/>
      <c r="L31" s="5"/>
      <c r="M31" s="15"/>
    </row>
    <row r="32" spans="1:13" s="3" customFormat="1" ht="12" customHeight="1" x14ac:dyDescent="0.2">
      <c r="A32" s="528" t="s">
        <v>102</v>
      </c>
      <c r="B32" s="598"/>
      <c r="C32" s="598"/>
      <c r="D32" s="529"/>
      <c r="E32" s="188">
        <f>SUM(E20:E31)</f>
        <v>0</v>
      </c>
      <c r="F32" s="19"/>
      <c r="G32" s="802" t="s">
        <v>385</v>
      </c>
      <c r="H32" s="802"/>
      <c r="I32" s="803"/>
      <c r="J32" s="496">
        <v>500</v>
      </c>
      <c r="K32" s="115"/>
      <c r="L32" s="18"/>
      <c r="M32" s="23"/>
    </row>
    <row r="33" spans="1:13" s="3" customFormat="1" ht="12" customHeight="1" x14ac:dyDescent="0.2">
      <c r="A33" s="251"/>
      <c r="B33" s="251"/>
      <c r="C33" s="251"/>
      <c r="D33" s="251"/>
      <c r="E33" s="251"/>
      <c r="F33" s="22"/>
      <c r="G33" s="784" t="s">
        <v>586</v>
      </c>
      <c r="H33" s="785"/>
      <c r="I33" s="786"/>
      <c r="J33" s="465"/>
      <c r="K33" s="199">
        <f>J35*J34</f>
        <v>0</v>
      </c>
      <c r="L33" s="5"/>
      <c r="M33" s="5"/>
    </row>
    <row r="34" spans="1:13" s="3" customFormat="1" ht="12" customHeight="1" x14ac:dyDescent="0.2">
      <c r="A34" s="804" t="s">
        <v>75</v>
      </c>
      <c r="B34" s="804"/>
      <c r="C34" s="804"/>
      <c r="D34" s="13"/>
      <c r="E34" s="13"/>
      <c r="F34" s="17"/>
      <c r="G34" s="749" t="s">
        <v>28</v>
      </c>
      <c r="H34" s="750"/>
      <c r="I34" s="751"/>
      <c r="J34" s="400">
        <f>'GEN INFO'!I30</f>
        <v>0</v>
      </c>
      <c r="K34" s="115"/>
    </row>
    <row r="35" spans="1:13" s="3" customFormat="1" ht="12" customHeight="1" x14ac:dyDescent="0.2">
      <c r="A35" s="784" t="s">
        <v>168</v>
      </c>
      <c r="B35" s="820"/>
      <c r="C35" s="821"/>
      <c r="D35" s="27"/>
      <c r="E35" s="184">
        <f>D36*D37</f>
        <v>0</v>
      </c>
      <c r="F35" s="21"/>
      <c r="G35" s="749" t="s">
        <v>385</v>
      </c>
      <c r="H35" s="750"/>
      <c r="I35" s="751"/>
      <c r="J35" s="496">
        <v>500</v>
      </c>
      <c r="K35" s="115"/>
    </row>
    <row r="36" spans="1:13" s="3" customFormat="1" ht="12" customHeight="1" x14ac:dyDescent="0.2">
      <c r="A36" s="760" t="s">
        <v>167</v>
      </c>
      <c r="B36" s="761"/>
      <c r="C36" s="809"/>
      <c r="D36" s="240">
        <f>'OPER INC'!P44</f>
        <v>0</v>
      </c>
      <c r="E36" s="32"/>
      <c r="F36" s="21"/>
      <c r="G36" s="18"/>
      <c r="H36" s="18"/>
      <c r="I36" s="18"/>
      <c r="J36" s="15"/>
      <c r="L36" s="18"/>
    </row>
    <row r="37" spans="1:13" s="3" customFormat="1" ht="12" customHeight="1" x14ac:dyDescent="0.2">
      <c r="A37" s="760" t="s">
        <v>39</v>
      </c>
      <c r="B37" s="761"/>
      <c r="C37" s="762"/>
      <c r="D37" s="507">
        <v>0</v>
      </c>
      <c r="E37" s="32"/>
      <c r="F37" s="21"/>
      <c r="G37" s="807" t="s">
        <v>161</v>
      </c>
      <c r="H37" s="808"/>
      <c r="I37" s="808"/>
      <c r="J37" s="808"/>
      <c r="K37" s="808"/>
      <c r="L37" s="18"/>
      <c r="M37" s="15"/>
    </row>
    <row r="38" spans="1:13" s="3" customFormat="1" ht="12" customHeight="1" x14ac:dyDescent="0.2">
      <c r="A38" s="784" t="s">
        <v>90</v>
      </c>
      <c r="B38" s="785"/>
      <c r="C38" s="819"/>
      <c r="D38" s="11"/>
      <c r="E38" s="184">
        <f>(D40*D39)*12</f>
        <v>0</v>
      </c>
      <c r="F38" s="21"/>
      <c r="G38" s="575" t="s">
        <v>374</v>
      </c>
      <c r="H38" s="576"/>
      <c r="I38" s="577"/>
      <c r="J38" s="239">
        <f>E17</f>
        <v>0</v>
      </c>
      <c r="K38" s="117"/>
      <c r="L38" s="18"/>
      <c r="M38" s="15"/>
    </row>
    <row r="39" spans="1:13" s="3" customFormat="1" ht="12" customHeight="1" x14ac:dyDescent="0.2">
      <c r="A39" s="760" t="s">
        <v>40</v>
      </c>
      <c r="B39" s="761"/>
      <c r="C39" s="762"/>
      <c r="D39" s="312">
        <f>'GEN INFO'!I30</f>
        <v>0</v>
      </c>
      <c r="E39" s="115"/>
      <c r="F39" s="21"/>
      <c r="G39" s="575" t="s">
        <v>72</v>
      </c>
      <c r="H39" s="576"/>
      <c r="I39" s="577"/>
      <c r="J39" s="239">
        <f>E32</f>
        <v>0</v>
      </c>
      <c r="K39" s="117"/>
    </row>
    <row r="40" spans="1:13" s="3" customFormat="1" ht="12" customHeight="1" x14ac:dyDescent="0.2">
      <c r="A40" s="760" t="s">
        <v>41</v>
      </c>
      <c r="B40" s="761"/>
      <c r="C40" s="809"/>
      <c r="D40" s="508">
        <v>0</v>
      </c>
      <c r="E40" s="32"/>
      <c r="F40" s="21"/>
      <c r="G40" s="575" t="s">
        <v>168</v>
      </c>
      <c r="H40" s="799"/>
      <c r="I40" s="800"/>
      <c r="J40" s="239">
        <f>E35</f>
        <v>0</v>
      </c>
      <c r="K40" s="32"/>
    </row>
    <row r="41" spans="1:13" s="3" customFormat="1" ht="12" customHeight="1" x14ac:dyDescent="0.2">
      <c r="A41" s="784" t="s">
        <v>166</v>
      </c>
      <c r="B41" s="785"/>
      <c r="C41" s="786"/>
      <c r="D41" s="496">
        <v>0</v>
      </c>
      <c r="E41" s="239">
        <f>D41</f>
        <v>0</v>
      </c>
      <c r="F41" s="21"/>
      <c r="G41" s="575" t="s">
        <v>90</v>
      </c>
      <c r="H41" s="576"/>
      <c r="I41" s="801"/>
      <c r="J41" s="239">
        <f>E38</f>
        <v>0</v>
      </c>
      <c r="K41" s="32"/>
    </row>
    <row r="42" spans="1:13" s="3" customFormat="1" ht="12" customHeight="1" x14ac:dyDescent="0.2">
      <c r="A42" s="528" t="s">
        <v>103</v>
      </c>
      <c r="B42" s="598"/>
      <c r="C42" s="598"/>
      <c r="D42" s="529"/>
      <c r="E42" s="196">
        <f>D41+E35+E38</f>
        <v>0</v>
      </c>
      <c r="F42" s="21"/>
      <c r="G42" s="575" t="s">
        <v>166</v>
      </c>
      <c r="H42" s="576"/>
      <c r="I42" s="577"/>
      <c r="J42" s="239">
        <f>D41</f>
        <v>0</v>
      </c>
      <c r="K42" s="32"/>
    </row>
    <row r="43" spans="1:13" s="3" customFormat="1" ht="12" customHeight="1" x14ac:dyDescent="0.2">
      <c r="A43" s="25"/>
      <c r="B43" s="25"/>
      <c r="C43" s="25"/>
      <c r="D43" s="25"/>
      <c r="E43" s="24"/>
      <c r="F43" s="21"/>
      <c r="G43" s="784" t="s">
        <v>113</v>
      </c>
      <c r="H43" s="785"/>
      <c r="I43" s="786"/>
      <c r="J43" s="120"/>
      <c r="K43" s="184">
        <f>SUM(J38:J42)</f>
        <v>0</v>
      </c>
    </row>
    <row r="44" spans="1:13" s="3" customFormat="1" ht="12" customHeight="1" x14ac:dyDescent="0.2">
      <c r="A44" s="804" t="s">
        <v>378</v>
      </c>
      <c r="B44" s="817"/>
      <c r="C44" s="817"/>
      <c r="D44" s="817"/>
      <c r="E44" s="817"/>
      <c r="F44" s="21"/>
      <c r="G44" s="575" t="s">
        <v>375</v>
      </c>
      <c r="H44" s="576"/>
      <c r="I44" s="577"/>
      <c r="J44" s="239">
        <f>E59</f>
        <v>0</v>
      </c>
      <c r="K44" s="32"/>
    </row>
    <row r="45" spans="1:13" s="3" customFormat="1" ht="12" customHeight="1" x14ac:dyDescent="0.2">
      <c r="A45" s="566" t="s">
        <v>91</v>
      </c>
      <c r="B45" s="566"/>
      <c r="C45" s="566"/>
      <c r="D45" s="496">
        <v>0</v>
      </c>
      <c r="E45" s="115"/>
      <c r="F45" s="21"/>
      <c r="G45" s="575" t="s">
        <v>376</v>
      </c>
      <c r="H45" s="576"/>
      <c r="I45" s="577"/>
      <c r="J45" s="239">
        <f>K9</f>
        <v>0</v>
      </c>
      <c r="K45" s="32"/>
    </row>
    <row r="46" spans="1:13" s="3" customFormat="1" ht="12" customHeight="1" x14ac:dyDescent="0.2">
      <c r="A46" s="566" t="s">
        <v>372</v>
      </c>
      <c r="B46" s="566"/>
      <c r="C46" s="566"/>
      <c r="D46" s="496">
        <v>0</v>
      </c>
      <c r="E46" s="115"/>
      <c r="F46" s="21"/>
      <c r="G46" s="575" t="s">
        <v>73</v>
      </c>
      <c r="H46" s="576"/>
      <c r="I46" s="577"/>
      <c r="J46" s="239">
        <f>K16</f>
        <v>0</v>
      </c>
      <c r="K46" s="32"/>
    </row>
    <row r="47" spans="1:13" s="3" customFormat="1" ht="12" customHeight="1" x14ac:dyDescent="0.2">
      <c r="A47" s="566" t="s">
        <v>373</v>
      </c>
      <c r="B47" s="566"/>
      <c r="C47" s="566"/>
      <c r="D47" s="496">
        <v>0</v>
      </c>
      <c r="E47" s="115"/>
      <c r="F47" s="21"/>
      <c r="G47" s="784" t="s">
        <v>114</v>
      </c>
      <c r="H47" s="785"/>
      <c r="I47" s="786"/>
      <c r="J47" s="120"/>
      <c r="K47" s="184">
        <f>SUM(J44:J46)</f>
        <v>0</v>
      </c>
    </row>
    <row r="48" spans="1:13" s="3" customFormat="1" ht="12" customHeight="1" x14ac:dyDescent="0.2">
      <c r="A48" s="566" t="s">
        <v>92</v>
      </c>
      <c r="B48" s="566"/>
      <c r="C48" s="566"/>
      <c r="D48" s="496">
        <v>0</v>
      </c>
      <c r="E48" s="115"/>
      <c r="F48" s="21"/>
      <c r="G48" s="784" t="s">
        <v>488</v>
      </c>
      <c r="H48" s="785"/>
      <c r="I48" s="786"/>
      <c r="J48" s="249"/>
      <c r="K48" s="239">
        <f>K27</f>
        <v>0</v>
      </c>
    </row>
    <row r="49" spans="1:13" s="3" customFormat="1" ht="12" customHeight="1" x14ac:dyDescent="0.2">
      <c r="A49" s="566" t="s">
        <v>93</v>
      </c>
      <c r="B49" s="566"/>
      <c r="C49" s="566"/>
      <c r="D49" s="496">
        <v>0</v>
      </c>
      <c r="E49" s="115"/>
      <c r="F49" s="21"/>
      <c r="G49" s="575"/>
      <c r="H49" s="576"/>
      <c r="I49" s="577"/>
      <c r="J49" s="239"/>
      <c r="K49" s="32"/>
    </row>
    <row r="50" spans="1:13" s="3" customFormat="1" ht="12" customHeight="1" x14ac:dyDescent="0.2">
      <c r="A50" s="566" t="s">
        <v>369</v>
      </c>
      <c r="B50" s="566"/>
      <c r="C50" s="566"/>
      <c r="D50" s="496">
        <v>0</v>
      </c>
      <c r="E50" s="115"/>
      <c r="F50" s="21"/>
      <c r="G50" s="784" t="s">
        <v>292</v>
      </c>
      <c r="H50" s="785"/>
      <c r="I50" s="786"/>
      <c r="J50" s="231">
        <f>IF('GEN INFO'!I30=0,0,(K52/'GEN INFO'!I30))</f>
        <v>0</v>
      </c>
      <c r="K50" s="32"/>
    </row>
    <row r="51" spans="1:13" s="3" customFormat="1" ht="12" customHeight="1" x14ac:dyDescent="0.2">
      <c r="A51" s="566" t="s">
        <v>370</v>
      </c>
      <c r="B51" s="566"/>
      <c r="C51" s="566"/>
      <c r="D51" s="496">
        <v>0</v>
      </c>
      <c r="E51" s="117"/>
      <c r="F51" s="21"/>
      <c r="G51" s="539"/>
      <c r="H51" s="606"/>
      <c r="I51" s="540"/>
      <c r="J51" s="249"/>
      <c r="K51" s="249"/>
    </row>
    <row r="52" spans="1:13" s="3" customFormat="1" ht="12" customHeight="1" x14ac:dyDescent="0.2">
      <c r="A52" s="566" t="s">
        <v>371</v>
      </c>
      <c r="B52" s="566"/>
      <c r="C52" s="566"/>
      <c r="D52" s="496">
        <v>0</v>
      </c>
      <c r="E52" s="117"/>
      <c r="F52" s="21"/>
      <c r="G52" s="781" t="s">
        <v>61</v>
      </c>
      <c r="H52" s="782"/>
      <c r="I52" s="783"/>
      <c r="J52" s="104"/>
      <c r="K52" s="183">
        <f>SUM(K38:K51)</f>
        <v>0</v>
      </c>
    </row>
    <row r="53" spans="1:13" s="3" customFormat="1" ht="12" customHeight="1" x14ac:dyDescent="0.2">
      <c r="A53" s="566" t="s">
        <v>94</v>
      </c>
      <c r="B53" s="566"/>
      <c r="C53" s="566"/>
      <c r="D53" s="496">
        <v>0</v>
      </c>
      <c r="E53" s="117"/>
      <c r="F53" s="21"/>
    </row>
    <row r="54" spans="1:13" s="3" customFormat="1" ht="12" customHeight="1" x14ac:dyDescent="0.2">
      <c r="A54" s="813" t="s">
        <v>367</v>
      </c>
      <c r="B54" s="813"/>
      <c r="C54" s="813"/>
      <c r="D54" s="496">
        <v>0</v>
      </c>
      <c r="E54" s="117"/>
      <c r="F54" s="21"/>
    </row>
    <row r="55" spans="1:13" s="3" customFormat="1" ht="12" customHeight="1" x14ac:dyDescent="0.2">
      <c r="A55" s="813" t="s">
        <v>368</v>
      </c>
      <c r="B55" s="813"/>
      <c r="C55" s="813"/>
      <c r="D55" s="496">
        <v>0</v>
      </c>
      <c r="E55" s="117"/>
      <c r="F55" s="21"/>
    </row>
    <row r="56" spans="1:13" s="3" customFormat="1" ht="12" customHeight="1" x14ac:dyDescent="0.2">
      <c r="A56" s="814" t="s">
        <v>70</v>
      </c>
      <c r="B56" s="815"/>
      <c r="C56" s="253"/>
      <c r="D56" s="496">
        <v>0</v>
      </c>
      <c r="E56" s="117"/>
      <c r="F56" s="21"/>
      <c r="G56"/>
      <c r="H56"/>
      <c r="I56"/>
      <c r="J56"/>
      <c r="K56"/>
    </row>
    <row r="57" spans="1:13" s="3" customFormat="1" ht="12" customHeight="1" x14ac:dyDescent="0.2">
      <c r="A57" s="813" t="s">
        <v>95</v>
      </c>
      <c r="B57" s="813"/>
      <c r="C57" s="813"/>
      <c r="D57" s="496">
        <v>0</v>
      </c>
      <c r="E57" s="115"/>
      <c r="F57" s="21"/>
      <c r="G57"/>
      <c r="H57"/>
      <c r="I57"/>
      <c r="J57"/>
      <c r="K57"/>
    </row>
    <row r="58" spans="1:13" s="3" customFormat="1" ht="12" customHeight="1" x14ac:dyDescent="0.2">
      <c r="A58" s="123" t="s">
        <v>85</v>
      </c>
      <c r="B58" s="810" t="s">
        <v>433</v>
      </c>
      <c r="C58" s="811"/>
      <c r="D58" s="496">
        <v>0</v>
      </c>
      <c r="E58" s="115"/>
      <c r="F58" s="21"/>
      <c r="G58"/>
      <c r="H58"/>
      <c r="I58"/>
      <c r="J58"/>
      <c r="K58"/>
    </row>
    <row r="59" spans="1:13" s="3" customFormat="1" ht="12" customHeight="1" x14ac:dyDescent="0.2">
      <c r="A59" s="528" t="s">
        <v>104</v>
      </c>
      <c r="B59" s="598"/>
      <c r="C59" s="598"/>
      <c r="D59" s="529"/>
      <c r="E59" s="188">
        <f>SUM(D45:D58)</f>
        <v>0</v>
      </c>
      <c r="F59" s="21"/>
      <c r="G59"/>
      <c r="H59"/>
      <c r="I59"/>
      <c r="J59"/>
      <c r="K59"/>
    </row>
    <row r="60" spans="1:13" s="3" customFormat="1" ht="11.45" customHeight="1" x14ac:dyDescent="0.2">
      <c r="A60" s="25"/>
      <c r="B60" s="25"/>
      <c r="C60" s="25"/>
      <c r="D60" s="25"/>
      <c r="E60" s="24"/>
      <c r="F60" s="21"/>
      <c r="G60"/>
      <c r="H60"/>
      <c r="I60"/>
      <c r="J60"/>
      <c r="K60"/>
      <c r="L60" s="18"/>
      <c r="M60" s="15"/>
    </row>
    <row r="61" spans="1:13" s="3" customFormat="1" ht="11.45" customHeight="1" x14ac:dyDescent="0.2">
      <c r="A61" s="25"/>
      <c r="B61" s="25"/>
      <c r="C61" s="25"/>
      <c r="D61" s="25"/>
      <c r="E61" s="24"/>
      <c r="F61" s="21"/>
      <c r="G61"/>
      <c r="H61"/>
      <c r="I61"/>
      <c r="J61"/>
      <c r="K61"/>
      <c r="L61" s="18"/>
      <c r="M61" s="15"/>
    </row>
    <row r="62" spans="1:13" s="3" customFormat="1" ht="11.45" customHeight="1" x14ac:dyDescent="0.2">
      <c r="A62" s="25"/>
      <c r="B62" s="25"/>
      <c r="C62" s="25"/>
      <c r="D62" s="25"/>
      <c r="E62" s="24"/>
      <c r="F62" s="21"/>
      <c r="G62"/>
      <c r="H62"/>
      <c r="I62"/>
      <c r="J62"/>
      <c r="K62"/>
      <c r="L62" s="18"/>
      <c r="M62" s="15"/>
    </row>
  </sheetData>
  <sheetProtection password="DE49" sheet="1" objects="1" scenarios="1"/>
  <mergeCells count="102">
    <mergeCell ref="A32:D32"/>
    <mergeCell ref="A38:C38"/>
    <mergeCell ref="A35:C35"/>
    <mergeCell ref="G33:I33"/>
    <mergeCell ref="G34:I34"/>
    <mergeCell ref="G35:I35"/>
    <mergeCell ref="A1:K1"/>
    <mergeCell ref="A2:K2"/>
    <mergeCell ref="A3:E3"/>
    <mergeCell ref="A8:C8"/>
    <mergeCell ref="A7:C7"/>
    <mergeCell ref="A6:C6"/>
    <mergeCell ref="G3:K3"/>
    <mergeCell ref="F4:F16"/>
    <mergeCell ref="A11:C11"/>
    <mergeCell ref="A10:C10"/>
    <mergeCell ref="A9:C9"/>
    <mergeCell ref="A12:C12"/>
    <mergeCell ref="A13:C13"/>
    <mergeCell ref="B15:C15"/>
    <mergeCell ref="A4:C4"/>
    <mergeCell ref="A14:C14"/>
    <mergeCell ref="G4:I4"/>
    <mergeCell ref="G5:I5"/>
    <mergeCell ref="G6:I6"/>
    <mergeCell ref="G7:I7"/>
    <mergeCell ref="H8:I8"/>
    <mergeCell ref="A5:C5"/>
    <mergeCell ref="G9:J9"/>
    <mergeCell ref="G11:K11"/>
    <mergeCell ref="G52:I52"/>
    <mergeCell ref="G44:I44"/>
    <mergeCell ref="A52:C52"/>
    <mergeCell ref="A44:E44"/>
    <mergeCell ref="H12:I12"/>
    <mergeCell ref="H13:I13"/>
    <mergeCell ref="H14:I14"/>
    <mergeCell ref="B16:C16"/>
    <mergeCell ref="H15:I15"/>
    <mergeCell ref="G16:J16"/>
    <mergeCell ref="H24:I24"/>
    <mergeCell ref="G21:I21"/>
    <mergeCell ref="G27:J27"/>
    <mergeCell ref="H23:I23"/>
    <mergeCell ref="A17:D17"/>
    <mergeCell ref="A24:C24"/>
    <mergeCell ref="H26:I26"/>
    <mergeCell ref="B58:C58"/>
    <mergeCell ref="A59:D59"/>
    <mergeCell ref="G45:I45"/>
    <mergeCell ref="A57:C57"/>
    <mergeCell ref="A51:C51"/>
    <mergeCell ref="A53:C53"/>
    <mergeCell ref="A54:C54"/>
    <mergeCell ref="A55:C55"/>
    <mergeCell ref="G50:I50"/>
    <mergeCell ref="G47:I47"/>
    <mergeCell ref="A56:B56"/>
    <mergeCell ref="G46:I46"/>
    <mergeCell ref="G51:I51"/>
    <mergeCell ref="G49:I49"/>
    <mergeCell ref="A47:C47"/>
    <mergeCell ref="A46:C46"/>
    <mergeCell ref="A45:C45"/>
    <mergeCell ref="G48:I48"/>
    <mergeCell ref="A50:C50"/>
    <mergeCell ref="A49:C49"/>
    <mergeCell ref="A48:C48"/>
    <mergeCell ref="G20:I20"/>
    <mergeCell ref="A19:E19"/>
    <mergeCell ref="A21:C21"/>
    <mergeCell ref="A22:C22"/>
    <mergeCell ref="B20:C20"/>
    <mergeCell ref="B26:C26"/>
    <mergeCell ref="A27:C27"/>
    <mergeCell ref="B23:C23"/>
    <mergeCell ref="G17:K17"/>
    <mergeCell ref="G22:I22"/>
    <mergeCell ref="G43:I43"/>
    <mergeCell ref="G40:I40"/>
    <mergeCell ref="G41:I41"/>
    <mergeCell ref="A42:D42"/>
    <mergeCell ref="G39:I39"/>
    <mergeCell ref="G32:I32"/>
    <mergeCell ref="G25:I25"/>
    <mergeCell ref="G29:K29"/>
    <mergeCell ref="G30:I30"/>
    <mergeCell ref="A25:C25"/>
    <mergeCell ref="A34:C34"/>
    <mergeCell ref="A28:C28"/>
    <mergeCell ref="A30:C30"/>
    <mergeCell ref="G42:I42"/>
    <mergeCell ref="G31:I31"/>
    <mergeCell ref="G37:K37"/>
    <mergeCell ref="G38:I38"/>
    <mergeCell ref="A41:C41"/>
    <mergeCell ref="A39:C39"/>
    <mergeCell ref="A40:C40"/>
    <mergeCell ref="A37:C37"/>
    <mergeCell ref="A36:C36"/>
    <mergeCell ref="B29:C29"/>
    <mergeCell ref="A31:C31"/>
  </mergeCells>
  <printOptions horizontalCentered="1"/>
  <pageMargins left="0.25" right="0.2" top="0.3" bottom="0.2" header="0.5" footer="0.2"/>
  <pageSetup orientation="portrait" r:id="rId1"/>
  <headerFooter>
    <oddFooter>&amp;R&amp;"+,Italic"&amp;8&amp;F  &amp;A  &amp;D</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L89"/>
  <sheetViews>
    <sheetView showGridLines="0" view="pageBreakPreview" topLeftCell="A49" zoomScaleNormal="100" zoomScaleSheetLayoutView="100" workbookViewId="0">
      <selection activeCell="H82" sqref="H82"/>
    </sheetView>
  </sheetViews>
  <sheetFormatPr defaultRowHeight="11.25" x14ac:dyDescent="0.2"/>
  <cols>
    <col min="1" max="1" width="10.875" style="68" customWidth="1"/>
    <col min="2" max="2" width="11.25" style="68" customWidth="1"/>
    <col min="3" max="12" width="9.625" style="68" customWidth="1"/>
    <col min="13" max="13" width="4.875" style="68" customWidth="1"/>
    <col min="14" max="16384" width="9" style="68"/>
  </cols>
  <sheetData>
    <row r="1" spans="1:12" s="85" customFormat="1" ht="21.95" customHeight="1" x14ac:dyDescent="0.2">
      <c r="A1" s="541" t="s">
        <v>38</v>
      </c>
      <c r="B1" s="541"/>
      <c r="C1" s="541"/>
      <c r="D1" s="541"/>
      <c r="E1" s="541"/>
      <c r="F1" s="541"/>
      <c r="G1" s="541"/>
      <c r="H1" s="541"/>
      <c r="I1" s="541"/>
      <c r="J1" s="541"/>
      <c r="K1" s="541"/>
      <c r="L1" s="541"/>
    </row>
    <row r="2" spans="1:12" s="85" customFormat="1" ht="12" customHeight="1" x14ac:dyDescent="0.2">
      <c r="A2" s="128"/>
      <c r="B2" s="128"/>
      <c r="C2" s="128"/>
      <c r="D2" s="128"/>
      <c r="E2" s="128"/>
      <c r="F2" s="128"/>
      <c r="G2" s="128"/>
      <c r="H2" s="128"/>
      <c r="I2" s="128"/>
      <c r="J2" s="128"/>
      <c r="K2" s="128"/>
      <c r="L2" s="128"/>
    </row>
    <row r="3" spans="1:12" s="85" customFormat="1" ht="12" customHeight="1" x14ac:dyDescent="0.2">
      <c r="A3" s="520" t="s">
        <v>293</v>
      </c>
      <c r="B3" s="520"/>
      <c r="C3" s="206" t="str">
        <f>IF('GEN INFO'!L6=0,"FIRST YEAR",'GEN INFO'!L6)</f>
        <v>FIRST YEAR</v>
      </c>
      <c r="D3" s="84"/>
      <c r="E3" s="84"/>
      <c r="F3" s="84"/>
      <c r="G3" s="84"/>
      <c r="H3" s="84"/>
      <c r="I3" s="84"/>
      <c r="J3" s="829"/>
      <c r="K3" s="829"/>
      <c r="L3" s="195"/>
    </row>
    <row r="4" spans="1:12" s="30" customFormat="1" ht="12" customHeight="1" x14ac:dyDescent="0.2">
      <c r="A4" s="843"/>
      <c r="B4" s="843"/>
      <c r="C4" s="843"/>
      <c r="D4" s="843"/>
      <c r="E4" s="843"/>
      <c r="F4" s="843"/>
      <c r="G4" s="843"/>
      <c r="H4" s="843"/>
      <c r="I4" s="843"/>
      <c r="J4" s="843"/>
      <c r="K4" s="843"/>
      <c r="L4" s="843"/>
    </row>
    <row r="5" spans="1:12" s="30" customFormat="1" ht="12" customHeight="1" x14ac:dyDescent="0.2">
      <c r="A5" s="837" t="s">
        <v>176</v>
      </c>
      <c r="B5" s="838"/>
      <c r="C5" s="96" t="s">
        <v>43</v>
      </c>
      <c r="D5" s="96" t="s">
        <v>44</v>
      </c>
      <c r="E5" s="96" t="s">
        <v>45</v>
      </c>
      <c r="F5" s="96" t="s">
        <v>46</v>
      </c>
      <c r="G5" s="96" t="s">
        <v>47</v>
      </c>
      <c r="H5" s="96" t="s">
        <v>48</v>
      </c>
      <c r="I5" s="96" t="s">
        <v>49</v>
      </c>
      <c r="J5" s="96" t="s">
        <v>50</v>
      </c>
      <c r="K5" s="96" t="s">
        <v>164</v>
      </c>
      <c r="L5" s="96" t="s">
        <v>51</v>
      </c>
    </row>
    <row r="6" spans="1:12" s="30" customFormat="1" ht="12" customHeight="1" x14ac:dyDescent="0.2">
      <c r="A6" s="602" t="s">
        <v>172</v>
      </c>
      <c r="B6" s="602"/>
      <c r="C6" s="413">
        <f>'OPER INC'!O33</f>
        <v>0</v>
      </c>
      <c r="D6" s="414">
        <f>C6*(1+$C$41)</f>
        <v>0</v>
      </c>
      <c r="E6" s="414">
        <f t="shared" ref="E6:L6" si="0">D6*(1+$C$41)</f>
        <v>0</v>
      </c>
      <c r="F6" s="414">
        <f t="shared" si="0"/>
        <v>0</v>
      </c>
      <c r="G6" s="414">
        <f t="shared" si="0"/>
        <v>0</v>
      </c>
      <c r="H6" s="414">
        <f t="shared" si="0"/>
        <v>0</v>
      </c>
      <c r="I6" s="414">
        <f t="shared" si="0"/>
        <v>0</v>
      </c>
      <c r="J6" s="414">
        <f t="shared" si="0"/>
        <v>0</v>
      </c>
      <c r="K6" s="414">
        <f t="shared" si="0"/>
        <v>0</v>
      </c>
      <c r="L6" s="414">
        <f t="shared" si="0"/>
        <v>0</v>
      </c>
    </row>
    <row r="7" spans="1:12" s="30" customFormat="1" ht="12" customHeight="1" x14ac:dyDescent="0.2">
      <c r="A7" s="602" t="s">
        <v>173</v>
      </c>
      <c r="B7" s="602"/>
      <c r="C7" s="413">
        <f>'OPER INC'!O34</f>
        <v>0</v>
      </c>
      <c r="D7" s="415">
        <f>C7*(1+$D$41)</f>
        <v>0</v>
      </c>
      <c r="E7" s="415">
        <f t="shared" ref="E7:L7" si="1">D7*(1+$D$41)</f>
        <v>0</v>
      </c>
      <c r="F7" s="415">
        <f t="shared" si="1"/>
        <v>0</v>
      </c>
      <c r="G7" s="415">
        <f t="shared" si="1"/>
        <v>0</v>
      </c>
      <c r="H7" s="415">
        <f t="shared" si="1"/>
        <v>0</v>
      </c>
      <c r="I7" s="415">
        <f t="shared" si="1"/>
        <v>0</v>
      </c>
      <c r="J7" s="415">
        <f t="shared" si="1"/>
        <v>0</v>
      </c>
      <c r="K7" s="415">
        <f t="shared" si="1"/>
        <v>0</v>
      </c>
      <c r="L7" s="415">
        <f t="shared" si="1"/>
        <v>0</v>
      </c>
    </row>
    <row r="8" spans="1:12" s="30" customFormat="1" ht="12" customHeight="1" x14ac:dyDescent="0.2">
      <c r="A8" s="602" t="s">
        <v>180</v>
      </c>
      <c r="B8" s="602"/>
      <c r="C8" s="415">
        <f t="shared" ref="C8:L8" si="2">SUM(C6:C7)</f>
        <v>0</v>
      </c>
      <c r="D8" s="415">
        <f t="shared" si="2"/>
        <v>0</v>
      </c>
      <c r="E8" s="415">
        <f t="shared" si="2"/>
        <v>0</v>
      </c>
      <c r="F8" s="415">
        <f t="shared" si="2"/>
        <v>0</v>
      </c>
      <c r="G8" s="415">
        <f t="shared" si="2"/>
        <v>0</v>
      </c>
      <c r="H8" s="415">
        <f t="shared" si="2"/>
        <v>0</v>
      </c>
      <c r="I8" s="415">
        <f t="shared" si="2"/>
        <v>0</v>
      </c>
      <c r="J8" s="415">
        <f t="shared" si="2"/>
        <v>0</v>
      </c>
      <c r="K8" s="415">
        <f t="shared" si="2"/>
        <v>0</v>
      </c>
      <c r="L8" s="415">
        <f t="shared" si="2"/>
        <v>0</v>
      </c>
    </row>
    <row r="9" spans="1:12" s="30" customFormat="1" ht="12" customHeight="1" x14ac:dyDescent="0.2">
      <c r="A9" s="602" t="s">
        <v>112</v>
      </c>
      <c r="B9" s="602"/>
      <c r="C9" s="416">
        <f>'OPER INC'!P26</f>
        <v>0</v>
      </c>
      <c r="D9" s="417">
        <f>D8*('OPER INC'!$N$26)</f>
        <v>0</v>
      </c>
      <c r="E9" s="417">
        <f>E8*('OPER INC'!$N$26)</f>
        <v>0</v>
      </c>
      <c r="F9" s="417">
        <f>F8*('OPER INC'!$N$26)</f>
        <v>0</v>
      </c>
      <c r="G9" s="417">
        <f>G8*('OPER INC'!$N$26)</f>
        <v>0</v>
      </c>
      <c r="H9" s="417">
        <f>H8*('OPER INC'!$N$26)</f>
        <v>0</v>
      </c>
      <c r="I9" s="417">
        <f>I8*('OPER INC'!$N$26)</f>
        <v>0</v>
      </c>
      <c r="J9" s="417">
        <f>J8*('OPER INC'!$N$26)</f>
        <v>0</v>
      </c>
      <c r="K9" s="417">
        <f>K8*('OPER INC'!$N$26)</f>
        <v>0</v>
      </c>
      <c r="L9" s="417">
        <f>L8*('OPER INC'!$N$26)</f>
        <v>0</v>
      </c>
    </row>
    <row r="10" spans="1:12" s="30" customFormat="1" ht="12" customHeight="1" x14ac:dyDescent="0.2">
      <c r="A10" s="602" t="s">
        <v>174</v>
      </c>
      <c r="B10" s="602"/>
      <c r="C10" s="415">
        <f>C8-C9</f>
        <v>0</v>
      </c>
      <c r="D10" s="415">
        <f t="shared" ref="D10" si="3">D8-D9</f>
        <v>0</v>
      </c>
      <c r="E10" s="415">
        <f t="shared" ref="E10" si="4">E8-E9</f>
        <v>0</v>
      </c>
      <c r="F10" s="415">
        <f t="shared" ref="F10" si="5">F8-F9</f>
        <v>0</v>
      </c>
      <c r="G10" s="415">
        <f t="shared" ref="G10" si="6">G8-G9</f>
        <v>0</v>
      </c>
      <c r="H10" s="415">
        <f t="shared" ref="H10" si="7">H8-H9</f>
        <v>0</v>
      </c>
      <c r="I10" s="415">
        <f t="shared" ref="I10" si="8">I8-I9</f>
        <v>0</v>
      </c>
      <c r="J10" s="415">
        <f t="shared" ref="J10" si="9">J8-J9</f>
        <v>0</v>
      </c>
      <c r="K10" s="415">
        <f t="shared" ref="K10" si="10">K8-K9</f>
        <v>0</v>
      </c>
      <c r="L10" s="415">
        <f t="shared" ref="L10" si="11">L8-L9</f>
        <v>0</v>
      </c>
    </row>
    <row r="11" spans="1:12" s="30" customFormat="1" ht="12" customHeight="1" x14ac:dyDescent="0.2">
      <c r="A11" s="539" t="s">
        <v>67</v>
      </c>
      <c r="B11" s="540"/>
      <c r="C11" s="416">
        <f>'OPER INC'!O38</f>
        <v>0</v>
      </c>
      <c r="D11" s="415">
        <f t="shared" ref="D11:L15" si="12">C11*(1+$C$41)</f>
        <v>0</v>
      </c>
      <c r="E11" s="415">
        <f t="shared" si="12"/>
        <v>0</v>
      </c>
      <c r="F11" s="415">
        <f t="shared" si="12"/>
        <v>0</v>
      </c>
      <c r="G11" s="415">
        <f t="shared" si="12"/>
        <v>0</v>
      </c>
      <c r="H11" s="415">
        <f t="shared" si="12"/>
        <v>0</v>
      </c>
      <c r="I11" s="415">
        <f t="shared" si="12"/>
        <v>0</v>
      </c>
      <c r="J11" s="415">
        <f t="shared" si="12"/>
        <v>0</v>
      </c>
      <c r="K11" s="415">
        <f t="shared" si="12"/>
        <v>0</v>
      </c>
      <c r="L11" s="415">
        <f t="shared" si="12"/>
        <v>0</v>
      </c>
    </row>
    <row r="12" spans="1:12" s="30" customFormat="1" ht="12" customHeight="1" x14ac:dyDescent="0.2">
      <c r="A12" s="539" t="s">
        <v>68</v>
      </c>
      <c r="B12" s="540"/>
      <c r="C12" s="416">
        <f>'OPER INC'!O39</f>
        <v>0</v>
      </c>
      <c r="D12" s="415">
        <f t="shared" si="12"/>
        <v>0</v>
      </c>
      <c r="E12" s="415">
        <f t="shared" si="12"/>
        <v>0</v>
      </c>
      <c r="F12" s="415">
        <f t="shared" si="12"/>
        <v>0</v>
      </c>
      <c r="G12" s="415">
        <f t="shared" si="12"/>
        <v>0</v>
      </c>
      <c r="H12" s="415">
        <f t="shared" si="12"/>
        <v>0</v>
      </c>
      <c r="I12" s="415">
        <f t="shared" si="12"/>
        <v>0</v>
      </c>
      <c r="J12" s="415">
        <f t="shared" si="12"/>
        <v>0</v>
      </c>
      <c r="K12" s="415">
        <f t="shared" si="12"/>
        <v>0</v>
      </c>
      <c r="L12" s="415">
        <f t="shared" si="12"/>
        <v>0</v>
      </c>
    </row>
    <row r="13" spans="1:12" s="30" customFormat="1" ht="12" customHeight="1" x14ac:dyDescent="0.2">
      <c r="A13" s="539" t="s">
        <v>69</v>
      </c>
      <c r="B13" s="540"/>
      <c r="C13" s="416">
        <f>'OPER INC'!O40</f>
        <v>0</v>
      </c>
      <c r="D13" s="415">
        <f t="shared" si="12"/>
        <v>0</v>
      </c>
      <c r="E13" s="415">
        <f t="shared" si="12"/>
        <v>0</v>
      </c>
      <c r="F13" s="415">
        <f t="shared" si="12"/>
        <v>0</v>
      </c>
      <c r="G13" s="415">
        <f t="shared" si="12"/>
        <v>0</v>
      </c>
      <c r="H13" s="415">
        <f t="shared" si="12"/>
        <v>0</v>
      </c>
      <c r="I13" s="415">
        <f t="shared" si="12"/>
        <v>0</v>
      </c>
      <c r="J13" s="415">
        <f t="shared" si="12"/>
        <v>0</v>
      </c>
      <c r="K13" s="415">
        <f t="shared" si="12"/>
        <v>0</v>
      </c>
      <c r="L13" s="415">
        <f t="shared" si="12"/>
        <v>0</v>
      </c>
    </row>
    <row r="14" spans="1:12" s="30" customFormat="1" ht="12" customHeight="1" x14ac:dyDescent="0.2">
      <c r="A14" s="539" t="s">
        <v>70</v>
      </c>
      <c r="B14" s="540"/>
      <c r="C14" s="416">
        <f>'OPER INC'!O41</f>
        <v>0</v>
      </c>
      <c r="D14" s="415">
        <f t="shared" si="12"/>
        <v>0</v>
      </c>
      <c r="E14" s="415">
        <f t="shared" si="12"/>
        <v>0</v>
      </c>
      <c r="F14" s="415">
        <f t="shared" si="12"/>
        <v>0</v>
      </c>
      <c r="G14" s="415">
        <f t="shared" si="12"/>
        <v>0</v>
      </c>
      <c r="H14" s="415">
        <f t="shared" si="12"/>
        <v>0</v>
      </c>
      <c r="I14" s="415">
        <f t="shared" si="12"/>
        <v>0</v>
      </c>
      <c r="J14" s="415">
        <f t="shared" si="12"/>
        <v>0</v>
      </c>
      <c r="K14" s="415">
        <f t="shared" si="12"/>
        <v>0</v>
      </c>
      <c r="L14" s="415">
        <f t="shared" si="12"/>
        <v>0</v>
      </c>
    </row>
    <row r="15" spans="1:12" s="30" customFormat="1" ht="12" customHeight="1" x14ac:dyDescent="0.2">
      <c r="A15" s="539" t="s">
        <v>71</v>
      </c>
      <c r="B15" s="540"/>
      <c r="C15" s="416">
        <f>'OPER INC'!O42</f>
        <v>0</v>
      </c>
      <c r="D15" s="415">
        <f t="shared" si="12"/>
        <v>0</v>
      </c>
      <c r="E15" s="415">
        <f t="shared" si="12"/>
        <v>0</v>
      </c>
      <c r="F15" s="415">
        <f t="shared" si="12"/>
        <v>0</v>
      </c>
      <c r="G15" s="415">
        <f t="shared" si="12"/>
        <v>0</v>
      </c>
      <c r="H15" s="415">
        <f t="shared" si="12"/>
        <v>0</v>
      </c>
      <c r="I15" s="415">
        <f t="shared" si="12"/>
        <v>0</v>
      </c>
      <c r="J15" s="415">
        <f t="shared" si="12"/>
        <v>0</v>
      </c>
      <c r="K15" s="415">
        <f t="shared" si="12"/>
        <v>0</v>
      </c>
      <c r="L15" s="415">
        <f t="shared" si="12"/>
        <v>0</v>
      </c>
    </row>
    <row r="16" spans="1:12" s="30" customFormat="1" ht="12" customHeight="1" x14ac:dyDescent="0.2">
      <c r="A16" s="602" t="s">
        <v>175</v>
      </c>
      <c r="B16" s="539"/>
      <c r="C16" s="415">
        <f>SUM(C11:C15)</f>
        <v>0</v>
      </c>
      <c r="D16" s="415">
        <f t="shared" ref="D16" si="13">SUM(D11:D15)</f>
        <v>0</v>
      </c>
      <c r="E16" s="415">
        <f t="shared" ref="E16" si="14">SUM(E11:E15)</f>
        <v>0</v>
      </c>
      <c r="F16" s="415">
        <f t="shared" ref="F16" si="15">SUM(F11:F15)</f>
        <v>0</v>
      </c>
      <c r="G16" s="415">
        <f t="shared" ref="G16" si="16">SUM(G11:G15)</f>
        <v>0</v>
      </c>
      <c r="H16" s="415">
        <f t="shared" ref="H16" si="17">SUM(H11:H15)</f>
        <v>0</v>
      </c>
      <c r="I16" s="415">
        <f t="shared" ref="I16" si="18">SUM(I11:I15)</f>
        <v>0</v>
      </c>
      <c r="J16" s="415">
        <f t="shared" ref="J16" si="19">SUM(J11:J15)</f>
        <v>0</v>
      </c>
      <c r="K16" s="415">
        <f t="shared" ref="K16" si="20">SUM(K11:K15)</f>
        <v>0</v>
      </c>
      <c r="L16" s="415">
        <f t="shared" ref="L16" si="21">SUM(L11:L15)</f>
        <v>0</v>
      </c>
    </row>
    <row r="17" spans="1:12" s="412" customFormat="1" ht="12" customHeight="1" x14ac:dyDescent="0.2">
      <c r="A17" s="411" t="s">
        <v>505</v>
      </c>
      <c r="B17" s="514" t="s">
        <v>433</v>
      </c>
      <c r="C17" s="513">
        <v>0</v>
      </c>
      <c r="D17" s="513">
        <v>0</v>
      </c>
      <c r="E17" s="513">
        <v>0</v>
      </c>
      <c r="F17" s="513">
        <v>0</v>
      </c>
      <c r="G17" s="513">
        <v>0</v>
      </c>
      <c r="H17" s="513">
        <v>0</v>
      </c>
      <c r="I17" s="513">
        <v>0</v>
      </c>
      <c r="J17" s="513">
        <v>0</v>
      </c>
      <c r="K17" s="513">
        <v>0</v>
      </c>
      <c r="L17" s="513">
        <v>0</v>
      </c>
    </row>
    <row r="18" spans="1:12" s="30" customFormat="1" ht="12" customHeight="1" x14ac:dyDescent="0.2">
      <c r="A18" s="784" t="s">
        <v>111</v>
      </c>
      <c r="B18" s="786"/>
      <c r="C18" s="415">
        <f>C10+C16+C17</f>
        <v>0</v>
      </c>
      <c r="D18" s="415">
        <f t="shared" ref="D18:L18" si="22">D10+D16+D17</f>
        <v>0</v>
      </c>
      <c r="E18" s="415">
        <f t="shared" si="22"/>
        <v>0</v>
      </c>
      <c r="F18" s="415">
        <f t="shared" si="22"/>
        <v>0</v>
      </c>
      <c r="G18" s="415">
        <f t="shared" si="22"/>
        <v>0</v>
      </c>
      <c r="H18" s="415">
        <f t="shared" si="22"/>
        <v>0</v>
      </c>
      <c r="I18" s="415">
        <f t="shared" si="22"/>
        <v>0</v>
      </c>
      <c r="J18" s="415">
        <f t="shared" si="22"/>
        <v>0</v>
      </c>
      <c r="K18" s="415">
        <f t="shared" si="22"/>
        <v>0</v>
      </c>
      <c r="L18" s="415">
        <f t="shared" si="22"/>
        <v>0</v>
      </c>
    </row>
    <row r="19" spans="1:12" s="30" customFormat="1" ht="12" customHeight="1" x14ac:dyDescent="0.2">
      <c r="A19" s="54"/>
      <c r="B19" s="54"/>
      <c r="C19" s="54"/>
      <c r="D19" s="54"/>
      <c r="E19" s="54"/>
      <c r="F19" s="54"/>
      <c r="G19" s="54"/>
      <c r="H19" s="54"/>
      <c r="I19" s="54"/>
      <c r="J19" s="54"/>
      <c r="K19" s="54"/>
      <c r="L19" s="54"/>
    </row>
    <row r="20" spans="1:12" s="53" customFormat="1" ht="12" customHeight="1" x14ac:dyDescent="0.2">
      <c r="A20" s="842" t="s">
        <v>177</v>
      </c>
      <c r="B20" s="842"/>
      <c r="C20" s="89"/>
      <c r="D20" s="89"/>
      <c r="E20" s="89"/>
      <c r="F20" s="89"/>
      <c r="G20" s="89"/>
      <c r="H20" s="89"/>
      <c r="I20" s="89"/>
      <c r="J20" s="89"/>
      <c r="K20" s="89"/>
      <c r="L20" s="89"/>
    </row>
    <row r="21" spans="1:12" s="30" customFormat="1" ht="12" customHeight="1" x14ac:dyDescent="0.2">
      <c r="A21" s="602" t="s">
        <v>364</v>
      </c>
      <c r="B21" s="602"/>
      <c r="C21" s="416">
        <f>'OPER EXP'!J38</f>
        <v>0</v>
      </c>
      <c r="D21" s="415">
        <f t="shared" ref="D21:L21" si="23">C21*(1+$F$41)</f>
        <v>0</v>
      </c>
      <c r="E21" s="415">
        <f t="shared" si="23"/>
        <v>0</v>
      </c>
      <c r="F21" s="415">
        <f t="shared" si="23"/>
        <v>0</v>
      </c>
      <c r="G21" s="415">
        <f t="shared" si="23"/>
        <v>0</v>
      </c>
      <c r="H21" s="415">
        <f t="shared" si="23"/>
        <v>0</v>
      </c>
      <c r="I21" s="415">
        <f t="shared" si="23"/>
        <v>0</v>
      </c>
      <c r="J21" s="415">
        <f t="shared" si="23"/>
        <v>0</v>
      </c>
      <c r="K21" s="415">
        <f t="shared" si="23"/>
        <v>0</v>
      </c>
      <c r="L21" s="415">
        <f t="shared" si="23"/>
        <v>0</v>
      </c>
    </row>
    <row r="22" spans="1:12" s="30" customFormat="1" ht="12" customHeight="1" x14ac:dyDescent="0.2">
      <c r="A22" s="602" t="s">
        <v>72</v>
      </c>
      <c r="B22" s="602"/>
      <c r="C22" s="416">
        <f>'OPER EXP'!J39</f>
        <v>0</v>
      </c>
      <c r="D22" s="415">
        <f t="shared" ref="D22:L22" si="24">C22*(1+$F$41)</f>
        <v>0</v>
      </c>
      <c r="E22" s="415">
        <f t="shared" si="24"/>
        <v>0</v>
      </c>
      <c r="F22" s="415">
        <f t="shared" si="24"/>
        <v>0</v>
      </c>
      <c r="G22" s="415">
        <f t="shared" si="24"/>
        <v>0</v>
      </c>
      <c r="H22" s="415">
        <f t="shared" si="24"/>
        <v>0</v>
      </c>
      <c r="I22" s="415">
        <f t="shared" si="24"/>
        <v>0</v>
      </c>
      <c r="J22" s="415">
        <f t="shared" si="24"/>
        <v>0</v>
      </c>
      <c r="K22" s="415">
        <f t="shared" si="24"/>
        <v>0</v>
      </c>
      <c r="L22" s="415">
        <f t="shared" si="24"/>
        <v>0</v>
      </c>
    </row>
    <row r="23" spans="1:12" s="30" customFormat="1" ht="12" customHeight="1" x14ac:dyDescent="0.2">
      <c r="A23" s="602" t="s">
        <v>168</v>
      </c>
      <c r="B23" s="602"/>
      <c r="C23" s="416">
        <f>'OPER EXP'!J40</f>
        <v>0</v>
      </c>
      <c r="D23" s="415">
        <f t="shared" ref="D23:L23" si="25">C23*(1+$G$41)</f>
        <v>0</v>
      </c>
      <c r="E23" s="415">
        <f t="shared" si="25"/>
        <v>0</v>
      </c>
      <c r="F23" s="415">
        <f t="shared" si="25"/>
        <v>0</v>
      </c>
      <c r="G23" s="415">
        <f t="shared" si="25"/>
        <v>0</v>
      </c>
      <c r="H23" s="415">
        <f t="shared" si="25"/>
        <v>0</v>
      </c>
      <c r="I23" s="415">
        <f t="shared" si="25"/>
        <v>0</v>
      </c>
      <c r="J23" s="415">
        <f t="shared" si="25"/>
        <v>0</v>
      </c>
      <c r="K23" s="415">
        <f t="shared" si="25"/>
        <v>0</v>
      </c>
      <c r="L23" s="415">
        <f t="shared" si="25"/>
        <v>0</v>
      </c>
    </row>
    <row r="24" spans="1:12" s="30" customFormat="1" ht="12" customHeight="1" x14ac:dyDescent="0.2">
      <c r="A24" s="602" t="s">
        <v>165</v>
      </c>
      <c r="B24" s="602"/>
      <c r="C24" s="416">
        <f>'OPER EXP'!J41</f>
        <v>0</v>
      </c>
      <c r="D24" s="415">
        <f>C24*(1+$H$41)</f>
        <v>0</v>
      </c>
      <c r="E24" s="415">
        <f t="shared" ref="E24:L24" si="26">D24*(1+$H$41)</f>
        <v>0</v>
      </c>
      <c r="F24" s="415">
        <f t="shared" si="26"/>
        <v>0</v>
      </c>
      <c r="G24" s="415">
        <f t="shared" si="26"/>
        <v>0</v>
      </c>
      <c r="H24" s="415">
        <f t="shared" si="26"/>
        <v>0</v>
      </c>
      <c r="I24" s="415">
        <f t="shared" si="26"/>
        <v>0</v>
      </c>
      <c r="J24" s="415">
        <f t="shared" si="26"/>
        <v>0</v>
      </c>
      <c r="K24" s="415">
        <f t="shared" si="26"/>
        <v>0</v>
      </c>
      <c r="L24" s="415">
        <f t="shared" si="26"/>
        <v>0</v>
      </c>
    </row>
    <row r="25" spans="1:12" s="30" customFormat="1" ht="12" customHeight="1" x14ac:dyDescent="0.2">
      <c r="A25" s="602" t="s">
        <v>166</v>
      </c>
      <c r="B25" s="602"/>
      <c r="C25" s="416">
        <f>'OPER EXP'!J42</f>
        <v>0</v>
      </c>
      <c r="D25" s="415">
        <f>C25*(1+$I$41)</f>
        <v>0</v>
      </c>
      <c r="E25" s="415">
        <f t="shared" ref="E25:L25" si="27">D25*(1+$I$41)</f>
        <v>0</v>
      </c>
      <c r="F25" s="415">
        <f t="shared" si="27"/>
        <v>0</v>
      </c>
      <c r="G25" s="415">
        <f t="shared" si="27"/>
        <v>0</v>
      </c>
      <c r="H25" s="415">
        <f t="shared" si="27"/>
        <v>0</v>
      </c>
      <c r="I25" s="415">
        <f t="shared" si="27"/>
        <v>0</v>
      </c>
      <c r="J25" s="415">
        <f t="shared" si="27"/>
        <v>0</v>
      </c>
      <c r="K25" s="415">
        <f t="shared" si="27"/>
        <v>0</v>
      </c>
      <c r="L25" s="415">
        <f t="shared" si="27"/>
        <v>0</v>
      </c>
    </row>
    <row r="26" spans="1:12" s="30" customFormat="1" ht="12" customHeight="1" x14ac:dyDescent="0.2">
      <c r="A26" s="602" t="s">
        <v>113</v>
      </c>
      <c r="B26" s="602"/>
      <c r="C26" s="415">
        <f>SUM(C21:C25)</f>
        <v>0</v>
      </c>
      <c r="D26" s="415">
        <f t="shared" ref="D26" si="28">SUM(D21:D25)</f>
        <v>0</v>
      </c>
      <c r="E26" s="415">
        <f t="shared" ref="E26" si="29">SUM(E21:E25)</f>
        <v>0</v>
      </c>
      <c r="F26" s="415">
        <f t="shared" ref="F26" si="30">SUM(F21:F25)</f>
        <v>0</v>
      </c>
      <c r="G26" s="415">
        <f t="shared" ref="G26" si="31">SUM(G21:G25)</f>
        <v>0</v>
      </c>
      <c r="H26" s="415">
        <f t="shared" ref="H26" si="32">SUM(H21:H25)</f>
        <v>0</v>
      </c>
      <c r="I26" s="415">
        <f t="shared" ref="I26" si="33">SUM(I21:I25)</f>
        <v>0</v>
      </c>
      <c r="J26" s="415">
        <f t="shared" ref="J26" si="34">SUM(J21:J25)</f>
        <v>0</v>
      </c>
      <c r="K26" s="415">
        <f t="shared" ref="K26" si="35">SUM(K21:K25)</f>
        <v>0</v>
      </c>
      <c r="L26" s="415">
        <f t="shared" ref="L26" si="36">SUM(L21:L25)</f>
        <v>0</v>
      </c>
    </row>
    <row r="27" spans="1:12" s="30" customFormat="1" ht="12" customHeight="1" x14ac:dyDescent="0.2">
      <c r="A27" s="539" t="s">
        <v>169</v>
      </c>
      <c r="B27" s="540"/>
      <c r="C27" s="416">
        <f>'OPER EXP'!J44</f>
        <v>0</v>
      </c>
      <c r="D27" s="415">
        <f t="shared" ref="D27:L27" si="37">C27*(1+$F$41)</f>
        <v>0</v>
      </c>
      <c r="E27" s="415">
        <f t="shared" si="37"/>
        <v>0</v>
      </c>
      <c r="F27" s="415">
        <f t="shared" si="37"/>
        <v>0</v>
      </c>
      <c r="G27" s="415">
        <f t="shared" si="37"/>
        <v>0</v>
      </c>
      <c r="H27" s="415">
        <f t="shared" si="37"/>
        <v>0</v>
      </c>
      <c r="I27" s="415">
        <f t="shared" si="37"/>
        <v>0</v>
      </c>
      <c r="J27" s="415">
        <f t="shared" si="37"/>
        <v>0</v>
      </c>
      <c r="K27" s="415">
        <f t="shared" si="37"/>
        <v>0</v>
      </c>
      <c r="L27" s="415">
        <f t="shared" si="37"/>
        <v>0</v>
      </c>
    </row>
    <row r="28" spans="1:12" s="30" customFormat="1" ht="12" customHeight="1" x14ac:dyDescent="0.2">
      <c r="A28" s="602" t="s">
        <v>170</v>
      </c>
      <c r="B28" s="602"/>
      <c r="C28" s="416">
        <f>'OPER EXP'!J45</f>
        <v>0</v>
      </c>
      <c r="D28" s="415">
        <f t="shared" ref="D28:L28" si="38">C28*(1+$F$41)</f>
        <v>0</v>
      </c>
      <c r="E28" s="415">
        <f t="shared" si="38"/>
        <v>0</v>
      </c>
      <c r="F28" s="415">
        <f t="shared" si="38"/>
        <v>0</v>
      </c>
      <c r="G28" s="415">
        <f t="shared" si="38"/>
        <v>0</v>
      </c>
      <c r="H28" s="415">
        <f t="shared" si="38"/>
        <v>0</v>
      </c>
      <c r="I28" s="415">
        <f t="shared" si="38"/>
        <v>0</v>
      </c>
      <c r="J28" s="415">
        <f t="shared" si="38"/>
        <v>0</v>
      </c>
      <c r="K28" s="415">
        <f t="shared" si="38"/>
        <v>0</v>
      </c>
      <c r="L28" s="415">
        <f t="shared" si="38"/>
        <v>0</v>
      </c>
    </row>
    <row r="29" spans="1:12" s="30" customFormat="1" ht="12" customHeight="1" x14ac:dyDescent="0.2">
      <c r="A29" s="539" t="s">
        <v>73</v>
      </c>
      <c r="B29" s="540"/>
      <c r="C29" s="416">
        <f>'OPER EXP'!J46</f>
        <v>0</v>
      </c>
      <c r="D29" s="415">
        <f t="shared" ref="D29:L29" si="39">C29*(1+$F$41)</f>
        <v>0</v>
      </c>
      <c r="E29" s="415">
        <f t="shared" si="39"/>
        <v>0</v>
      </c>
      <c r="F29" s="415">
        <f t="shared" si="39"/>
        <v>0</v>
      </c>
      <c r="G29" s="415">
        <f t="shared" si="39"/>
        <v>0</v>
      </c>
      <c r="H29" s="415">
        <f t="shared" si="39"/>
        <v>0</v>
      </c>
      <c r="I29" s="415">
        <f t="shared" si="39"/>
        <v>0</v>
      </c>
      <c r="J29" s="415">
        <f t="shared" si="39"/>
        <v>0</v>
      </c>
      <c r="K29" s="415">
        <f t="shared" si="39"/>
        <v>0</v>
      </c>
      <c r="L29" s="415">
        <f t="shared" si="39"/>
        <v>0</v>
      </c>
    </row>
    <row r="30" spans="1:12" s="30" customFormat="1" ht="12" customHeight="1" x14ac:dyDescent="0.2">
      <c r="A30" s="602" t="s">
        <v>171</v>
      </c>
      <c r="B30" s="602"/>
      <c r="C30" s="415">
        <f>SUM(C27:C29)</f>
        <v>0</v>
      </c>
      <c r="D30" s="415">
        <f t="shared" ref="D30" si="40">SUM(D27:D29)</f>
        <v>0</v>
      </c>
      <c r="E30" s="415">
        <f t="shared" ref="E30" si="41">SUM(E27:E29)</f>
        <v>0</v>
      </c>
      <c r="F30" s="415">
        <f t="shared" ref="F30" si="42">SUM(F27:F29)</f>
        <v>0</v>
      </c>
      <c r="G30" s="415">
        <f t="shared" ref="G30" si="43">SUM(G27:G29)</f>
        <v>0</v>
      </c>
      <c r="H30" s="415">
        <f t="shared" ref="H30" si="44">SUM(H27:H29)</f>
        <v>0</v>
      </c>
      <c r="I30" s="415">
        <f t="shared" ref="I30" si="45">SUM(I27:I29)</f>
        <v>0</v>
      </c>
      <c r="J30" s="415">
        <f t="shared" ref="J30" si="46">SUM(J27:J29)</f>
        <v>0</v>
      </c>
      <c r="K30" s="415">
        <f t="shared" ref="K30" si="47">SUM(K27:K29)</f>
        <v>0</v>
      </c>
      <c r="L30" s="415">
        <f t="shared" ref="L30" si="48">SUM(L27:L29)</f>
        <v>0</v>
      </c>
    </row>
    <row r="31" spans="1:12" s="434" customFormat="1" ht="12" customHeight="1" x14ac:dyDescent="0.2">
      <c r="A31" s="602" t="s">
        <v>382</v>
      </c>
      <c r="B31" s="602"/>
      <c r="C31" s="415">
        <f>'OPER EXP'!K20</f>
        <v>0</v>
      </c>
      <c r="D31" s="415">
        <f>C31*(1+$J$41)</f>
        <v>0</v>
      </c>
      <c r="E31" s="415">
        <f t="shared" ref="E31:L31" si="49">D31*(1+$J$41)</f>
        <v>0</v>
      </c>
      <c r="F31" s="415">
        <f t="shared" si="49"/>
        <v>0</v>
      </c>
      <c r="G31" s="415">
        <f t="shared" si="49"/>
        <v>0</v>
      </c>
      <c r="H31" s="415">
        <f t="shared" si="49"/>
        <v>0</v>
      </c>
      <c r="I31" s="415">
        <f t="shared" si="49"/>
        <v>0</v>
      </c>
      <c r="J31" s="415">
        <f t="shared" si="49"/>
        <v>0</v>
      </c>
      <c r="K31" s="415">
        <f t="shared" si="49"/>
        <v>0</v>
      </c>
      <c r="L31" s="415">
        <f t="shared" si="49"/>
        <v>0</v>
      </c>
    </row>
    <row r="32" spans="1:12" s="30" customFormat="1" ht="12" customHeight="1" x14ac:dyDescent="0.2">
      <c r="A32" s="602" t="s">
        <v>542</v>
      </c>
      <c r="B32" s="602"/>
      <c r="C32" s="416">
        <f>'OPER EXP'!K48-C31</f>
        <v>0</v>
      </c>
      <c r="D32" s="415">
        <f t="shared" ref="D32:L32" si="50">C32*(1+$F$41)</f>
        <v>0</v>
      </c>
      <c r="E32" s="415">
        <f t="shared" si="50"/>
        <v>0</v>
      </c>
      <c r="F32" s="415">
        <f t="shared" si="50"/>
        <v>0</v>
      </c>
      <c r="G32" s="415">
        <f t="shared" si="50"/>
        <v>0</v>
      </c>
      <c r="H32" s="415">
        <f t="shared" si="50"/>
        <v>0</v>
      </c>
      <c r="I32" s="415">
        <f t="shared" si="50"/>
        <v>0</v>
      </c>
      <c r="J32" s="415">
        <f t="shared" si="50"/>
        <v>0</v>
      </c>
      <c r="K32" s="415">
        <f t="shared" si="50"/>
        <v>0</v>
      </c>
      <c r="L32" s="415">
        <f t="shared" si="50"/>
        <v>0</v>
      </c>
    </row>
    <row r="33" spans="1:12" s="412" customFormat="1" ht="12" customHeight="1" x14ac:dyDescent="0.2">
      <c r="A33" s="411" t="s">
        <v>505</v>
      </c>
      <c r="B33" s="514" t="s">
        <v>433</v>
      </c>
      <c r="C33" s="513">
        <v>0</v>
      </c>
      <c r="D33" s="513">
        <v>0</v>
      </c>
      <c r="E33" s="513">
        <v>0</v>
      </c>
      <c r="F33" s="513">
        <v>0</v>
      </c>
      <c r="G33" s="513">
        <v>0</v>
      </c>
      <c r="H33" s="513">
        <v>0</v>
      </c>
      <c r="I33" s="513">
        <v>0</v>
      </c>
      <c r="J33" s="513">
        <v>0</v>
      </c>
      <c r="K33" s="513">
        <v>0</v>
      </c>
      <c r="L33" s="513">
        <v>0</v>
      </c>
    </row>
    <row r="34" spans="1:12" s="30" customFormat="1" ht="12" customHeight="1" x14ac:dyDescent="0.2">
      <c r="A34" s="784" t="s">
        <v>61</v>
      </c>
      <c r="B34" s="786"/>
      <c r="C34" s="415">
        <f>C26+SUM(C30:C33)</f>
        <v>0</v>
      </c>
      <c r="D34" s="415">
        <f t="shared" ref="D34:L34" si="51">D26+SUM(D30:D33)</f>
        <v>0</v>
      </c>
      <c r="E34" s="415">
        <f t="shared" si="51"/>
        <v>0</v>
      </c>
      <c r="F34" s="415">
        <f t="shared" si="51"/>
        <v>0</v>
      </c>
      <c r="G34" s="415">
        <f t="shared" si="51"/>
        <v>0</v>
      </c>
      <c r="H34" s="415">
        <f t="shared" si="51"/>
        <v>0</v>
      </c>
      <c r="I34" s="415">
        <f t="shared" si="51"/>
        <v>0</v>
      </c>
      <c r="J34" s="415">
        <f t="shared" si="51"/>
        <v>0</v>
      </c>
      <c r="K34" s="415">
        <f t="shared" si="51"/>
        <v>0</v>
      </c>
      <c r="L34" s="415">
        <f t="shared" si="51"/>
        <v>0</v>
      </c>
    </row>
    <row r="35" spans="1:12" s="53" customFormat="1" ht="12" customHeight="1" x14ac:dyDescent="0.2">
      <c r="A35" s="90"/>
      <c r="B35" s="90"/>
      <c r="C35" s="54"/>
      <c r="D35" s="54"/>
      <c r="E35" s="54"/>
      <c r="F35" s="54"/>
      <c r="G35" s="54"/>
      <c r="H35" s="54"/>
      <c r="I35" s="54"/>
      <c r="J35" s="54"/>
      <c r="K35" s="54"/>
      <c r="L35" s="54"/>
    </row>
    <row r="36" spans="1:12" s="30" customFormat="1" ht="12" customHeight="1" x14ac:dyDescent="0.2">
      <c r="A36" s="837" t="s">
        <v>66</v>
      </c>
      <c r="B36" s="838"/>
      <c r="C36" s="89"/>
      <c r="D36" s="89"/>
      <c r="E36" s="89"/>
      <c r="F36" s="89"/>
      <c r="G36" s="89"/>
      <c r="H36" s="89"/>
      <c r="I36" s="89"/>
      <c r="J36" s="89"/>
      <c r="K36" s="89"/>
      <c r="L36" s="89"/>
    </row>
    <row r="37" spans="1:12" s="30" customFormat="1" ht="15.95" customHeight="1" x14ac:dyDescent="0.2">
      <c r="A37" s="844" t="s">
        <v>179</v>
      </c>
      <c r="B37" s="845"/>
      <c r="C37" s="418">
        <f t="shared" ref="C37:L37" si="52">C18-C34</f>
        <v>0</v>
      </c>
      <c r="D37" s="418">
        <f t="shared" si="52"/>
        <v>0</v>
      </c>
      <c r="E37" s="418">
        <f t="shared" si="52"/>
        <v>0</v>
      </c>
      <c r="F37" s="418">
        <f t="shared" si="52"/>
        <v>0</v>
      </c>
      <c r="G37" s="418">
        <f t="shared" si="52"/>
        <v>0</v>
      </c>
      <c r="H37" s="418">
        <f t="shared" si="52"/>
        <v>0</v>
      </c>
      <c r="I37" s="418">
        <f t="shared" si="52"/>
        <v>0</v>
      </c>
      <c r="J37" s="418">
        <f t="shared" si="52"/>
        <v>0</v>
      </c>
      <c r="K37" s="418">
        <f t="shared" si="52"/>
        <v>0</v>
      </c>
      <c r="L37" s="418">
        <f t="shared" si="52"/>
        <v>0</v>
      </c>
    </row>
    <row r="38" spans="1:12" s="53" customFormat="1" ht="12" customHeight="1" x14ac:dyDescent="0.2">
      <c r="A38" s="738"/>
      <c r="B38" s="738"/>
    </row>
    <row r="39" spans="1:12" s="30" customFormat="1" ht="12" customHeight="1" x14ac:dyDescent="0.2">
      <c r="A39" s="766" t="s">
        <v>182</v>
      </c>
      <c r="B39" s="766"/>
      <c r="G39" s="834" t="s">
        <v>493</v>
      </c>
      <c r="H39" s="835"/>
      <c r="I39" s="836"/>
    </row>
    <row r="40" spans="1:12" s="30" customFormat="1" ht="12" customHeight="1" x14ac:dyDescent="0.2">
      <c r="A40" s="830" t="s">
        <v>183</v>
      </c>
      <c r="B40" s="831"/>
      <c r="C40" s="91" t="s">
        <v>63</v>
      </c>
      <c r="D40" s="91" t="s">
        <v>184</v>
      </c>
      <c r="E40" s="91" t="s">
        <v>37</v>
      </c>
      <c r="F40" s="91" t="s">
        <v>64</v>
      </c>
      <c r="G40" s="461" t="s">
        <v>185</v>
      </c>
      <c r="H40" s="461" t="s">
        <v>186</v>
      </c>
      <c r="I40" s="461" t="s">
        <v>187</v>
      </c>
      <c r="J40" s="91" t="s">
        <v>65</v>
      </c>
      <c r="K40" s="339" t="s">
        <v>37</v>
      </c>
      <c r="L40" s="339" t="s">
        <v>37</v>
      </c>
    </row>
    <row r="41" spans="1:12" s="30" customFormat="1" ht="12" customHeight="1" x14ac:dyDescent="0.2">
      <c r="A41" s="832"/>
      <c r="B41" s="833"/>
      <c r="C41" s="510">
        <v>0.03</v>
      </c>
      <c r="D41" s="510">
        <v>0.03</v>
      </c>
      <c r="E41" s="511">
        <v>0</v>
      </c>
      <c r="F41" s="510">
        <v>0.04</v>
      </c>
      <c r="G41" s="204">
        <f>C41</f>
        <v>0.03</v>
      </c>
      <c r="H41" s="510">
        <v>0</v>
      </c>
      <c r="I41" s="510">
        <v>0</v>
      </c>
      <c r="J41" s="510">
        <v>0.04</v>
      </c>
      <c r="K41" s="512">
        <v>0</v>
      </c>
      <c r="L41" s="512">
        <v>0</v>
      </c>
    </row>
    <row r="42" spans="1:12" ht="21.95" customHeight="1" x14ac:dyDescent="0.2">
      <c r="A42" s="541" t="s">
        <v>38</v>
      </c>
      <c r="B42" s="541"/>
      <c r="C42" s="541"/>
      <c r="D42" s="541"/>
      <c r="E42" s="541"/>
      <c r="F42" s="541"/>
      <c r="G42" s="541"/>
      <c r="H42" s="541"/>
      <c r="I42" s="541"/>
      <c r="J42" s="541"/>
      <c r="K42" s="541"/>
      <c r="L42" s="541"/>
    </row>
    <row r="43" spans="1:12" s="86" customFormat="1" ht="12" customHeight="1" x14ac:dyDescent="0.2">
      <c r="A43" s="128"/>
      <c r="B43" s="128"/>
      <c r="C43" s="128"/>
      <c r="D43" s="128"/>
      <c r="E43" s="128"/>
      <c r="F43" s="128"/>
      <c r="G43" s="128"/>
      <c r="H43" s="128"/>
      <c r="I43" s="128"/>
      <c r="J43" s="128"/>
      <c r="K43" s="128"/>
      <c r="L43" s="128"/>
    </row>
    <row r="44" spans="1:12" s="86" customFormat="1" ht="12" customHeight="1" x14ac:dyDescent="0.2">
      <c r="A44" s="520" t="s">
        <v>293</v>
      </c>
      <c r="B44" s="520"/>
      <c r="C44" s="205" t="str">
        <f>C3</f>
        <v>FIRST YEAR</v>
      </c>
      <c r="D44" s="84"/>
      <c r="E44" s="84"/>
      <c r="F44" s="84"/>
      <c r="G44" s="84"/>
      <c r="H44" s="84"/>
      <c r="I44" s="84"/>
      <c r="J44" s="829"/>
      <c r="K44" s="829"/>
      <c r="L44" s="195"/>
    </row>
    <row r="45" spans="1:12" s="30" customFormat="1" ht="12" customHeight="1" x14ac:dyDescent="0.2">
      <c r="A45" s="843"/>
      <c r="B45" s="843"/>
      <c r="C45" s="843"/>
      <c r="D45" s="843"/>
      <c r="E45" s="843"/>
      <c r="F45" s="843"/>
      <c r="G45" s="843"/>
      <c r="H45" s="843"/>
      <c r="I45" s="843"/>
      <c r="J45" s="843"/>
      <c r="K45" s="843"/>
      <c r="L45" s="843"/>
    </row>
    <row r="46" spans="1:12" s="30" customFormat="1" ht="12" customHeight="1" x14ac:dyDescent="0.2">
      <c r="A46" s="837" t="s">
        <v>176</v>
      </c>
      <c r="B46" s="838"/>
      <c r="C46" s="96" t="s">
        <v>52</v>
      </c>
      <c r="D46" s="96" t="s">
        <v>53</v>
      </c>
      <c r="E46" s="96" t="s">
        <v>54</v>
      </c>
      <c r="F46" s="96" t="s">
        <v>55</v>
      </c>
      <c r="G46" s="96" t="s">
        <v>56</v>
      </c>
      <c r="H46" s="96" t="s">
        <v>57</v>
      </c>
      <c r="I46" s="96" t="s">
        <v>58</v>
      </c>
      <c r="J46" s="96" t="s">
        <v>59</v>
      </c>
      <c r="K46" s="96" t="s">
        <v>181</v>
      </c>
      <c r="L46" s="96" t="s">
        <v>60</v>
      </c>
    </row>
    <row r="47" spans="1:12" s="30" customFormat="1" ht="12" customHeight="1" x14ac:dyDescent="0.2">
      <c r="A47" s="602" t="s">
        <v>172</v>
      </c>
      <c r="B47" s="602"/>
      <c r="C47" s="414">
        <f>L6*(1+$C$41)</f>
        <v>0</v>
      </c>
      <c r="D47" s="414">
        <f>C47*(1+$C$41)</f>
        <v>0</v>
      </c>
      <c r="E47" s="414">
        <f t="shared" ref="E47:L47" si="53">D47*(1+$C$41)</f>
        <v>0</v>
      </c>
      <c r="F47" s="414">
        <f t="shared" si="53"/>
        <v>0</v>
      </c>
      <c r="G47" s="414">
        <f t="shared" si="53"/>
        <v>0</v>
      </c>
      <c r="H47" s="414">
        <f t="shared" si="53"/>
        <v>0</v>
      </c>
      <c r="I47" s="414">
        <f t="shared" si="53"/>
        <v>0</v>
      </c>
      <c r="J47" s="414">
        <f t="shared" si="53"/>
        <v>0</v>
      </c>
      <c r="K47" s="414">
        <f t="shared" si="53"/>
        <v>0</v>
      </c>
      <c r="L47" s="414">
        <f t="shared" si="53"/>
        <v>0</v>
      </c>
    </row>
    <row r="48" spans="1:12" s="30" customFormat="1" ht="12" customHeight="1" x14ac:dyDescent="0.2">
      <c r="A48" s="602" t="s">
        <v>173</v>
      </c>
      <c r="B48" s="602"/>
      <c r="C48" s="415">
        <f>L7*(1+$D$41)</f>
        <v>0</v>
      </c>
      <c r="D48" s="415">
        <f>C48*(1+$D$41)</f>
        <v>0</v>
      </c>
      <c r="E48" s="415">
        <f t="shared" ref="E48:L48" si="54">D48*(1+$D$41)</f>
        <v>0</v>
      </c>
      <c r="F48" s="415">
        <f t="shared" si="54"/>
        <v>0</v>
      </c>
      <c r="G48" s="415">
        <f t="shared" si="54"/>
        <v>0</v>
      </c>
      <c r="H48" s="415">
        <f t="shared" si="54"/>
        <v>0</v>
      </c>
      <c r="I48" s="415">
        <f t="shared" si="54"/>
        <v>0</v>
      </c>
      <c r="J48" s="415">
        <f t="shared" si="54"/>
        <v>0</v>
      </c>
      <c r="K48" s="415">
        <f t="shared" si="54"/>
        <v>0</v>
      </c>
      <c r="L48" s="415">
        <f t="shared" si="54"/>
        <v>0</v>
      </c>
    </row>
    <row r="49" spans="1:12" s="30" customFormat="1" ht="12" customHeight="1" x14ac:dyDescent="0.2">
      <c r="A49" s="602" t="s">
        <v>180</v>
      </c>
      <c r="B49" s="602"/>
      <c r="C49" s="415">
        <f t="shared" ref="C49:L49" si="55">SUM(C47:C48)</f>
        <v>0</v>
      </c>
      <c r="D49" s="415">
        <f t="shared" si="55"/>
        <v>0</v>
      </c>
      <c r="E49" s="415">
        <f t="shared" si="55"/>
        <v>0</v>
      </c>
      <c r="F49" s="415">
        <f t="shared" si="55"/>
        <v>0</v>
      </c>
      <c r="G49" s="415">
        <f t="shared" si="55"/>
        <v>0</v>
      </c>
      <c r="H49" s="415">
        <f t="shared" si="55"/>
        <v>0</v>
      </c>
      <c r="I49" s="415">
        <f t="shared" si="55"/>
        <v>0</v>
      </c>
      <c r="J49" s="415">
        <f t="shared" si="55"/>
        <v>0</v>
      </c>
      <c r="K49" s="415">
        <f t="shared" si="55"/>
        <v>0</v>
      </c>
      <c r="L49" s="415">
        <f t="shared" si="55"/>
        <v>0</v>
      </c>
    </row>
    <row r="50" spans="1:12" s="30" customFormat="1" ht="12" customHeight="1" x14ac:dyDescent="0.2">
      <c r="A50" s="602" t="s">
        <v>112</v>
      </c>
      <c r="B50" s="602"/>
      <c r="C50" s="417">
        <f>C49*('OPER INC'!$N$26)</f>
        <v>0</v>
      </c>
      <c r="D50" s="417">
        <f>D49*('OPER INC'!$N$26)</f>
        <v>0</v>
      </c>
      <c r="E50" s="417">
        <f>E49*('OPER INC'!$N$26)</f>
        <v>0</v>
      </c>
      <c r="F50" s="417">
        <f>F49*('OPER INC'!$N$26)</f>
        <v>0</v>
      </c>
      <c r="G50" s="417">
        <f>G49*('OPER INC'!$N$26)</f>
        <v>0</v>
      </c>
      <c r="H50" s="417">
        <f>H49*('OPER INC'!$N$26)</f>
        <v>0</v>
      </c>
      <c r="I50" s="417">
        <f>I49*('OPER INC'!$N$26)</f>
        <v>0</v>
      </c>
      <c r="J50" s="417">
        <f>J49*('OPER INC'!$N$26)</f>
        <v>0</v>
      </c>
      <c r="K50" s="417">
        <f>K49*('OPER INC'!$N$26)</f>
        <v>0</v>
      </c>
      <c r="L50" s="417">
        <f>L49*('OPER INC'!$N$26)</f>
        <v>0</v>
      </c>
    </row>
    <row r="51" spans="1:12" s="30" customFormat="1" ht="12" customHeight="1" x14ac:dyDescent="0.2">
      <c r="A51" s="602" t="s">
        <v>174</v>
      </c>
      <c r="B51" s="602"/>
      <c r="C51" s="415">
        <f t="shared" ref="C51" si="56">C49-C50</f>
        <v>0</v>
      </c>
      <c r="D51" s="415">
        <f t="shared" ref="D51" si="57">D49-D50</f>
        <v>0</v>
      </c>
      <c r="E51" s="415">
        <f t="shared" ref="E51" si="58">E49-E50</f>
        <v>0</v>
      </c>
      <c r="F51" s="415">
        <f t="shared" ref="F51" si="59">F49-F50</f>
        <v>0</v>
      </c>
      <c r="G51" s="415">
        <f t="shared" ref="G51" si="60">G49-G50</f>
        <v>0</v>
      </c>
      <c r="H51" s="415">
        <f t="shared" ref="H51" si="61">H49-H50</f>
        <v>0</v>
      </c>
      <c r="I51" s="415">
        <f t="shared" ref="I51" si="62">I49-I50</f>
        <v>0</v>
      </c>
      <c r="J51" s="415">
        <f t="shared" ref="J51" si="63">J49-J50</f>
        <v>0</v>
      </c>
      <c r="K51" s="415">
        <f t="shared" ref="K51" si="64">K49-K50</f>
        <v>0</v>
      </c>
      <c r="L51" s="415">
        <f t="shared" ref="L51" si="65">L49-L50</f>
        <v>0</v>
      </c>
    </row>
    <row r="52" spans="1:12" s="30" customFormat="1" ht="12" customHeight="1" x14ac:dyDescent="0.2">
      <c r="A52" s="539" t="s">
        <v>67</v>
      </c>
      <c r="B52" s="540"/>
      <c r="C52" s="415">
        <f>L11*(1+$C$41)</f>
        <v>0</v>
      </c>
      <c r="D52" s="415">
        <f>C52*(1+$C$41)</f>
        <v>0</v>
      </c>
      <c r="E52" s="415">
        <f t="shared" ref="E52:L52" si="66">D52*(1+$C$41)</f>
        <v>0</v>
      </c>
      <c r="F52" s="415">
        <f t="shared" si="66"/>
        <v>0</v>
      </c>
      <c r="G52" s="415">
        <f t="shared" si="66"/>
        <v>0</v>
      </c>
      <c r="H52" s="415">
        <f t="shared" si="66"/>
        <v>0</v>
      </c>
      <c r="I52" s="415">
        <f t="shared" si="66"/>
        <v>0</v>
      </c>
      <c r="J52" s="415">
        <f t="shared" si="66"/>
        <v>0</v>
      </c>
      <c r="K52" s="415">
        <f t="shared" si="66"/>
        <v>0</v>
      </c>
      <c r="L52" s="415">
        <f t="shared" si="66"/>
        <v>0</v>
      </c>
    </row>
    <row r="53" spans="1:12" s="30" customFormat="1" ht="12" customHeight="1" x14ac:dyDescent="0.2">
      <c r="A53" s="539" t="s">
        <v>68</v>
      </c>
      <c r="B53" s="540"/>
      <c r="C53" s="415">
        <f>L12*(1+$C$41)</f>
        <v>0</v>
      </c>
      <c r="D53" s="415">
        <f>C53*(1+$C$41)</f>
        <v>0</v>
      </c>
      <c r="E53" s="415">
        <f t="shared" ref="E53:L53" si="67">D53*(1+$C$41)</f>
        <v>0</v>
      </c>
      <c r="F53" s="415">
        <f t="shared" si="67"/>
        <v>0</v>
      </c>
      <c r="G53" s="415">
        <f t="shared" si="67"/>
        <v>0</v>
      </c>
      <c r="H53" s="415">
        <f t="shared" si="67"/>
        <v>0</v>
      </c>
      <c r="I53" s="415">
        <f t="shared" si="67"/>
        <v>0</v>
      </c>
      <c r="J53" s="415">
        <f t="shared" si="67"/>
        <v>0</v>
      </c>
      <c r="K53" s="415">
        <f t="shared" si="67"/>
        <v>0</v>
      </c>
      <c r="L53" s="415">
        <f t="shared" si="67"/>
        <v>0</v>
      </c>
    </row>
    <row r="54" spans="1:12" s="30" customFormat="1" ht="12" customHeight="1" x14ac:dyDescent="0.2">
      <c r="A54" s="539" t="s">
        <v>69</v>
      </c>
      <c r="B54" s="540"/>
      <c r="C54" s="415">
        <f>L13*(1+$C$41)</f>
        <v>0</v>
      </c>
      <c r="D54" s="415">
        <f>C54*(1+$C$41)</f>
        <v>0</v>
      </c>
      <c r="E54" s="415">
        <f t="shared" ref="E54:L54" si="68">D54*(1+$C$41)</f>
        <v>0</v>
      </c>
      <c r="F54" s="415">
        <f t="shared" si="68"/>
        <v>0</v>
      </c>
      <c r="G54" s="415">
        <f t="shared" si="68"/>
        <v>0</v>
      </c>
      <c r="H54" s="415">
        <f t="shared" si="68"/>
        <v>0</v>
      </c>
      <c r="I54" s="415">
        <f t="shared" si="68"/>
        <v>0</v>
      </c>
      <c r="J54" s="415">
        <f t="shared" si="68"/>
        <v>0</v>
      </c>
      <c r="K54" s="415">
        <f t="shared" si="68"/>
        <v>0</v>
      </c>
      <c r="L54" s="415">
        <f t="shared" si="68"/>
        <v>0</v>
      </c>
    </row>
    <row r="55" spans="1:12" s="30" customFormat="1" ht="12" customHeight="1" x14ac:dyDescent="0.2">
      <c r="A55" s="539" t="s">
        <v>70</v>
      </c>
      <c r="B55" s="540"/>
      <c r="C55" s="415">
        <f>L14*(1+$C$41)</f>
        <v>0</v>
      </c>
      <c r="D55" s="415">
        <f>C55*(1+$C$41)</f>
        <v>0</v>
      </c>
      <c r="E55" s="415">
        <f t="shared" ref="E55:L55" si="69">D55*(1+$C$41)</f>
        <v>0</v>
      </c>
      <c r="F55" s="415">
        <f t="shared" si="69"/>
        <v>0</v>
      </c>
      <c r="G55" s="415">
        <f t="shared" si="69"/>
        <v>0</v>
      </c>
      <c r="H55" s="415">
        <f t="shared" si="69"/>
        <v>0</v>
      </c>
      <c r="I55" s="415">
        <f t="shared" si="69"/>
        <v>0</v>
      </c>
      <c r="J55" s="415">
        <f t="shared" si="69"/>
        <v>0</v>
      </c>
      <c r="K55" s="415">
        <f t="shared" si="69"/>
        <v>0</v>
      </c>
      <c r="L55" s="415">
        <f t="shared" si="69"/>
        <v>0</v>
      </c>
    </row>
    <row r="56" spans="1:12" s="30" customFormat="1" ht="12" customHeight="1" x14ac:dyDescent="0.2">
      <c r="A56" s="539" t="s">
        <v>71</v>
      </c>
      <c r="B56" s="540"/>
      <c r="C56" s="415">
        <f>L15*(1+$C$41)</f>
        <v>0</v>
      </c>
      <c r="D56" s="415">
        <f>C56*(1+$C$41)</f>
        <v>0</v>
      </c>
      <c r="E56" s="415">
        <f t="shared" ref="E56:L56" si="70">D56*(1+$C$41)</f>
        <v>0</v>
      </c>
      <c r="F56" s="415">
        <f t="shared" si="70"/>
        <v>0</v>
      </c>
      <c r="G56" s="415">
        <f t="shared" si="70"/>
        <v>0</v>
      </c>
      <c r="H56" s="415">
        <f t="shared" si="70"/>
        <v>0</v>
      </c>
      <c r="I56" s="415">
        <f t="shared" si="70"/>
        <v>0</v>
      </c>
      <c r="J56" s="415">
        <f t="shared" si="70"/>
        <v>0</v>
      </c>
      <c r="K56" s="415">
        <f t="shared" si="70"/>
        <v>0</v>
      </c>
      <c r="L56" s="415">
        <f t="shared" si="70"/>
        <v>0</v>
      </c>
    </row>
    <row r="57" spans="1:12" s="30" customFormat="1" ht="12" customHeight="1" x14ac:dyDescent="0.2">
      <c r="A57" s="602" t="s">
        <v>175</v>
      </c>
      <c r="B57" s="539"/>
      <c r="C57" s="415">
        <f t="shared" ref="C57" si="71">SUM(C52:C56)</f>
        <v>0</v>
      </c>
      <c r="D57" s="415">
        <f t="shared" ref="D57" si="72">SUM(D52:D56)</f>
        <v>0</v>
      </c>
      <c r="E57" s="415">
        <f t="shared" ref="E57" si="73">SUM(E52:E56)</f>
        <v>0</v>
      </c>
      <c r="F57" s="415">
        <f t="shared" ref="F57" si="74">SUM(F52:F56)</f>
        <v>0</v>
      </c>
      <c r="G57" s="415">
        <f t="shared" ref="G57" si="75">SUM(G52:G56)</f>
        <v>0</v>
      </c>
      <c r="H57" s="415">
        <f t="shared" ref="H57" si="76">SUM(H52:H56)</f>
        <v>0</v>
      </c>
      <c r="I57" s="415">
        <f t="shared" ref="I57" si="77">SUM(I52:I56)</f>
        <v>0</v>
      </c>
      <c r="J57" s="415">
        <f t="shared" ref="J57" si="78">SUM(J52:J56)</f>
        <v>0</v>
      </c>
      <c r="K57" s="415">
        <f t="shared" ref="K57" si="79">SUM(K52:K56)</f>
        <v>0</v>
      </c>
      <c r="L57" s="415">
        <f t="shared" ref="L57" si="80">SUM(L52:L56)</f>
        <v>0</v>
      </c>
    </row>
    <row r="58" spans="1:12" s="412" customFormat="1" ht="12" customHeight="1" x14ac:dyDescent="0.2">
      <c r="A58" s="411" t="s">
        <v>505</v>
      </c>
      <c r="B58" s="514" t="s">
        <v>433</v>
      </c>
      <c r="C58" s="513">
        <v>0</v>
      </c>
      <c r="D58" s="513">
        <v>0</v>
      </c>
      <c r="E58" s="513">
        <v>0</v>
      </c>
      <c r="F58" s="513">
        <v>0</v>
      </c>
      <c r="G58" s="513">
        <v>0</v>
      </c>
      <c r="H58" s="513">
        <v>0</v>
      </c>
      <c r="I58" s="513">
        <v>0</v>
      </c>
      <c r="J58" s="513">
        <v>0</v>
      </c>
      <c r="K58" s="513">
        <v>0</v>
      </c>
      <c r="L58" s="513">
        <v>0</v>
      </c>
    </row>
    <row r="59" spans="1:12" s="30" customFormat="1" ht="12" customHeight="1" x14ac:dyDescent="0.2">
      <c r="A59" s="784" t="s">
        <v>111</v>
      </c>
      <c r="B59" s="786"/>
      <c r="C59" s="415">
        <f>C51+C57+C58</f>
        <v>0</v>
      </c>
      <c r="D59" s="415">
        <f t="shared" ref="D59:L59" si="81">D51+D57+D58</f>
        <v>0</v>
      </c>
      <c r="E59" s="415">
        <f t="shared" si="81"/>
        <v>0</v>
      </c>
      <c r="F59" s="415">
        <f t="shared" si="81"/>
        <v>0</v>
      </c>
      <c r="G59" s="415">
        <f t="shared" si="81"/>
        <v>0</v>
      </c>
      <c r="H59" s="415">
        <f t="shared" si="81"/>
        <v>0</v>
      </c>
      <c r="I59" s="415">
        <f t="shared" si="81"/>
        <v>0</v>
      </c>
      <c r="J59" s="415">
        <f t="shared" si="81"/>
        <v>0</v>
      </c>
      <c r="K59" s="415">
        <f t="shared" si="81"/>
        <v>0</v>
      </c>
      <c r="L59" s="415">
        <f t="shared" si="81"/>
        <v>0</v>
      </c>
    </row>
    <row r="60" spans="1:12" s="30" customFormat="1" ht="12" customHeight="1" x14ac:dyDescent="0.2">
      <c r="A60" s="54"/>
      <c r="B60" s="54"/>
      <c r="C60" s="54"/>
      <c r="D60" s="54"/>
      <c r="E60" s="54"/>
      <c r="F60" s="54"/>
      <c r="G60" s="54"/>
      <c r="H60" s="54"/>
      <c r="I60" s="54"/>
      <c r="J60" s="54"/>
      <c r="K60" s="54"/>
      <c r="L60" s="54"/>
    </row>
    <row r="61" spans="1:12" s="30" customFormat="1" ht="12" customHeight="1" x14ac:dyDescent="0.2">
      <c r="A61" s="842" t="s">
        <v>177</v>
      </c>
      <c r="B61" s="842"/>
      <c r="C61" s="89"/>
      <c r="D61" s="89"/>
      <c r="E61" s="89"/>
      <c r="F61" s="89"/>
      <c r="G61" s="89"/>
      <c r="H61" s="89"/>
      <c r="I61" s="89"/>
      <c r="J61" s="89"/>
      <c r="K61" s="89"/>
      <c r="L61" s="89"/>
    </row>
    <row r="62" spans="1:12" s="30" customFormat="1" ht="12" customHeight="1" x14ac:dyDescent="0.2">
      <c r="A62" s="602" t="s">
        <v>178</v>
      </c>
      <c r="B62" s="602"/>
      <c r="C62" s="415">
        <f>L21*(1+$F$41)</f>
        <v>0</v>
      </c>
      <c r="D62" s="415">
        <f t="shared" ref="D62:L62" si="82">C62*(1+$F$41)</f>
        <v>0</v>
      </c>
      <c r="E62" s="415">
        <f t="shared" si="82"/>
        <v>0</v>
      </c>
      <c r="F62" s="415">
        <f t="shared" si="82"/>
        <v>0</v>
      </c>
      <c r="G62" s="415">
        <f t="shared" si="82"/>
        <v>0</v>
      </c>
      <c r="H62" s="415">
        <f t="shared" si="82"/>
        <v>0</v>
      </c>
      <c r="I62" s="415">
        <f t="shared" si="82"/>
        <v>0</v>
      </c>
      <c r="J62" s="415">
        <f t="shared" si="82"/>
        <v>0</v>
      </c>
      <c r="K62" s="415">
        <f t="shared" si="82"/>
        <v>0</v>
      </c>
      <c r="L62" s="415">
        <f t="shared" si="82"/>
        <v>0</v>
      </c>
    </row>
    <row r="63" spans="1:12" s="30" customFormat="1" ht="12" customHeight="1" x14ac:dyDescent="0.2">
      <c r="A63" s="602" t="s">
        <v>72</v>
      </c>
      <c r="B63" s="602"/>
      <c r="C63" s="415">
        <f>L22*(1+$F$41)</f>
        <v>0</v>
      </c>
      <c r="D63" s="415">
        <f t="shared" ref="D63:L63" si="83">C63*(1+$F$41)</f>
        <v>0</v>
      </c>
      <c r="E63" s="415">
        <f t="shared" si="83"/>
        <v>0</v>
      </c>
      <c r="F63" s="415">
        <f t="shared" si="83"/>
        <v>0</v>
      </c>
      <c r="G63" s="415">
        <f t="shared" si="83"/>
        <v>0</v>
      </c>
      <c r="H63" s="415">
        <f t="shared" si="83"/>
        <v>0</v>
      </c>
      <c r="I63" s="415">
        <f t="shared" si="83"/>
        <v>0</v>
      </c>
      <c r="J63" s="415">
        <f t="shared" si="83"/>
        <v>0</v>
      </c>
      <c r="K63" s="415">
        <f t="shared" si="83"/>
        <v>0</v>
      </c>
      <c r="L63" s="415">
        <f t="shared" si="83"/>
        <v>0</v>
      </c>
    </row>
    <row r="64" spans="1:12" s="30" customFormat="1" ht="12" customHeight="1" x14ac:dyDescent="0.2">
      <c r="A64" s="602" t="s">
        <v>168</v>
      </c>
      <c r="B64" s="602"/>
      <c r="C64" s="415">
        <f>L23*(1+$G$41)</f>
        <v>0</v>
      </c>
      <c r="D64" s="415">
        <f t="shared" ref="D64:L64" si="84">C64*(1+$G$41)</f>
        <v>0</v>
      </c>
      <c r="E64" s="415">
        <f t="shared" si="84"/>
        <v>0</v>
      </c>
      <c r="F64" s="415">
        <f t="shared" si="84"/>
        <v>0</v>
      </c>
      <c r="G64" s="415">
        <f t="shared" si="84"/>
        <v>0</v>
      </c>
      <c r="H64" s="415">
        <f t="shared" si="84"/>
        <v>0</v>
      </c>
      <c r="I64" s="415">
        <f t="shared" si="84"/>
        <v>0</v>
      </c>
      <c r="J64" s="415">
        <f t="shared" si="84"/>
        <v>0</v>
      </c>
      <c r="K64" s="415">
        <f t="shared" si="84"/>
        <v>0</v>
      </c>
      <c r="L64" s="415">
        <f t="shared" si="84"/>
        <v>0</v>
      </c>
    </row>
    <row r="65" spans="1:12" s="30" customFormat="1" ht="12" customHeight="1" x14ac:dyDescent="0.2">
      <c r="A65" s="602" t="s">
        <v>165</v>
      </c>
      <c r="B65" s="602"/>
      <c r="C65" s="415">
        <f>L24*(1+$H$41)</f>
        <v>0</v>
      </c>
      <c r="D65" s="415">
        <f>C65*(1+$H$41)</f>
        <v>0</v>
      </c>
      <c r="E65" s="415">
        <f t="shared" ref="E65:L65" si="85">D65*(1+$H$41)</f>
        <v>0</v>
      </c>
      <c r="F65" s="415">
        <f t="shared" si="85"/>
        <v>0</v>
      </c>
      <c r="G65" s="415">
        <f t="shared" si="85"/>
        <v>0</v>
      </c>
      <c r="H65" s="415">
        <f t="shared" si="85"/>
        <v>0</v>
      </c>
      <c r="I65" s="415">
        <f t="shared" si="85"/>
        <v>0</v>
      </c>
      <c r="J65" s="415">
        <f t="shared" si="85"/>
        <v>0</v>
      </c>
      <c r="K65" s="415">
        <f t="shared" si="85"/>
        <v>0</v>
      </c>
      <c r="L65" s="415">
        <f t="shared" si="85"/>
        <v>0</v>
      </c>
    </row>
    <row r="66" spans="1:12" s="30" customFormat="1" ht="12" customHeight="1" x14ac:dyDescent="0.2">
      <c r="A66" s="602" t="s">
        <v>166</v>
      </c>
      <c r="B66" s="602"/>
      <c r="C66" s="415">
        <f>L25*(1+$I$41)</f>
        <v>0</v>
      </c>
      <c r="D66" s="415">
        <f>C66*(1+$I$41)</f>
        <v>0</v>
      </c>
      <c r="E66" s="415">
        <f t="shared" ref="E66:L66" si="86">D66*(1+$I$41)</f>
        <v>0</v>
      </c>
      <c r="F66" s="415">
        <f t="shared" si="86"/>
        <v>0</v>
      </c>
      <c r="G66" s="415">
        <f t="shared" si="86"/>
        <v>0</v>
      </c>
      <c r="H66" s="415">
        <f t="shared" si="86"/>
        <v>0</v>
      </c>
      <c r="I66" s="415">
        <f t="shared" si="86"/>
        <v>0</v>
      </c>
      <c r="J66" s="415">
        <f t="shared" si="86"/>
        <v>0</v>
      </c>
      <c r="K66" s="415">
        <f t="shared" si="86"/>
        <v>0</v>
      </c>
      <c r="L66" s="415">
        <f t="shared" si="86"/>
        <v>0</v>
      </c>
    </row>
    <row r="67" spans="1:12" s="30" customFormat="1" ht="12" customHeight="1" x14ac:dyDescent="0.2">
      <c r="A67" s="602" t="s">
        <v>113</v>
      </c>
      <c r="B67" s="602"/>
      <c r="C67" s="415">
        <f t="shared" ref="C67:D67" si="87">SUM(C62:C66)</f>
        <v>0</v>
      </c>
      <c r="D67" s="415">
        <f t="shared" si="87"/>
        <v>0</v>
      </c>
      <c r="E67" s="415">
        <f t="shared" ref="E67" si="88">SUM(E62:E66)</f>
        <v>0</v>
      </c>
      <c r="F67" s="415">
        <f t="shared" ref="F67" si="89">SUM(F62:F66)</f>
        <v>0</v>
      </c>
      <c r="G67" s="415">
        <f t="shared" ref="G67" si="90">SUM(G62:G66)</f>
        <v>0</v>
      </c>
      <c r="H67" s="415">
        <f t="shared" ref="H67" si="91">SUM(H62:H66)</f>
        <v>0</v>
      </c>
      <c r="I67" s="415">
        <f t="shared" ref="I67" si="92">SUM(I62:I66)</f>
        <v>0</v>
      </c>
      <c r="J67" s="415">
        <f t="shared" ref="J67" si="93">SUM(J62:J66)</f>
        <v>0</v>
      </c>
      <c r="K67" s="415">
        <f t="shared" ref="K67" si="94">SUM(K62:K66)</f>
        <v>0</v>
      </c>
      <c r="L67" s="415">
        <f t="shared" ref="L67" si="95">SUM(L62:L66)</f>
        <v>0</v>
      </c>
    </row>
    <row r="68" spans="1:12" s="30" customFormat="1" ht="12" customHeight="1" x14ac:dyDescent="0.2">
      <c r="A68" s="539" t="s">
        <v>169</v>
      </c>
      <c r="B68" s="540"/>
      <c r="C68" s="415">
        <f>L27*(1+$F$41)</f>
        <v>0</v>
      </c>
      <c r="D68" s="415">
        <f t="shared" ref="D68:L68" si="96">C68*(1+$F$41)</f>
        <v>0</v>
      </c>
      <c r="E68" s="415">
        <f t="shared" si="96"/>
        <v>0</v>
      </c>
      <c r="F68" s="415">
        <f t="shared" si="96"/>
        <v>0</v>
      </c>
      <c r="G68" s="415">
        <f t="shared" si="96"/>
        <v>0</v>
      </c>
      <c r="H68" s="415">
        <f t="shared" si="96"/>
        <v>0</v>
      </c>
      <c r="I68" s="415">
        <f t="shared" si="96"/>
        <v>0</v>
      </c>
      <c r="J68" s="415">
        <f t="shared" si="96"/>
        <v>0</v>
      </c>
      <c r="K68" s="415">
        <f t="shared" si="96"/>
        <v>0</v>
      </c>
      <c r="L68" s="415">
        <f t="shared" si="96"/>
        <v>0</v>
      </c>
    </row>
    <row r="69" spans="1:12" s="30" customFormat="1" ht="12" customHeight="1" x14ac:dyDescent="0.2">
      <c r="A69" s="602" t="s">
        <v>170</v>
      </c>
      <c r="B69" s="602"/>
      <c r="C69" s="415">
        <f>L28*(1+$F$41)</f>
        <v>0</v>
      </c>
      <c r="D69" s="415">
        <f t="shared" ref="D69:L69" si="97">C69*(1+$F$41)</f>
        <v>0</v>
      </c>
      <c r="E69" s="415">
        <f t="shared" si="97"/>
        <v>0</v>
      </c>
      <c r="F69" s="415">
        <f t="shared" si="97"/>
        <v>0</v>
      </c>
      <c r="G69" s="415">
        <f t="shared" si="97"/>
        <v>0</v>
      </c>
      <c r="H69" s="415">
        <f t="shared" si="97"/>
        <v>0</v>
      </c>
      <c r="I69" s="415">
        <f t="shared" si="97"/>
        <v>0</v>
      </c>
      <c r="J69" s="415">
        <f t="shared" si="97"/>
        <v>0</v>
      </c>
      <c r="K69" s="415">
        <f t="shared" si="97"/>
        <v>0</v>
      </c>
      <c r="L69" s="415">
        <f t="shared" si="97"/>
        <v>0</v>
      </c>
    </row>
    <row r="70" spans="1:12" s="30" customFormat="1" ht="12" customHeight="1" x14ac:dyDescent="0.2">
      <c r="A70" s="539" t="s">
        <v>73</v>
      </c>
      <c r="B70" s="540"/>
      <c r="C70" s="415">
        <f>L29*(1+$F$41)</f>
        <v>0</v>
      </c>
      <c r="D70" s="415">
        <f t="shared" ref="D70:L70" si="98">C70*(1+$F$41)</f>
        <v>0</v>
      </c>
      <c r="E70" s="415">
        <f t="shared" si="98"/>
        <v>0</v>
      </c>
      <c r="F70" s="415">
        <f t="shared" si="98"/>
        <v>0</v>
      </c>
      <c r="G70" s="415">
        <f t="shared" si="98"/>
        <v>0</v>
      </c>
      <c r="H70" s="415">
        <f t="shared" si="98"/>
        <v>0</v>
      </c>
      <c r="I70" s="415">
        <f t="shared" si="98"/>
        <v>0</v>
      </c>
      <c r="J70" s="415">
        <f t="shared" si="98"/>
        <v>0</v>
      </c>
      <c r="K70" s="415">
        <f t="shared" si="98"/>
        <v>0</v>
      </c>
      <c r="L70" s="415">
        <f t="shared" si="98"/>
        <v>0</v>
      </c>
    </row>
    <row r="71" spans="1:12" s="30" customFormat="1" ht="12" customHeight="1" x14ac:dyDescent="0.2">
      <c r="A71" s="602" t="s">
        <v>171</v>
      </c>
      <c r="B71" s="602"/>
      <c r="C71" s="415">
        <f t="shared" ref="C71:D71" si="99">SUM(C68:C70)</f>
        <v>0</v>
      </c>
      <c r="D71" s="415">
        <f t="shared" si="99"/>
        <v>0</v>
      </c>
      <c r="E71" s="415">
        <f t="shared" ref="E71" si="100">SUM(E68:E70)</f>
        <v>0</v>
      </c>
      <c r="F71" s="415">
        <f t="shared" ref="F71" si="101">SUM(F68:F70)</f>
        <v>0</v>
      </c>
      <c r="G71" s="415">
        <f t="shared" ref="G71" si="102">SUM(G68:G70)</f>
        <v>0</v>
      </c>
      <c r="H71" s="415">
        <f t="shared" ref="H71" si="103">SUM(H68:H70)</f>
        <v>0</v>
      </c>
      <c r="I71" s="415">
        <f t="shared" ref="I71" si="104">SUM(I68:I70)</f>
        <v>0</v>
      </c>
      <c r="J71" s="415">
        <f t="shared" ref="J71" si="105">SUM(J68:J70)</f>
        <v>0</v>
      </c>
      <c r="K71" s="415">
        <f t="shared" ref="K71" si="106">SUM(K68:K70)</f>
        <v>0</v>
      </c>
      <c r="L71" s="415">
        <f t="shared" ref="L71" si="107">SUM(L68:L70)</f>
        <v>0</v>
      </c>
    </row>
    <row r="72" spans="1:12" s="434" customFormat="1" ht="12" customHeight="1" x14ac:dyDescent="0.2">
      <c r="A72" s="602" t="s">
        <v>382</v>
      </c>
      <c r="B72" s="602"/>
      <c r="C72" s="415">
        <f>L31*(1+$J$41)</f>
        <v>0</v>
      </c>
      <c r="D72" s="415">
        <f t="shared" ref="D72:L72" si="108">C72*(1+$J$41)</f>
        <v>0</v>
      </c>
      <c r="E72" s="415">
        <f t="shared" si="108"/>
        <v>0</v>
      </c>
      <c r="F72" s="415">
        <f t="shared" si="108"/>
        <v>0</v>
      </c>
      <c r="G72" s="415">
        <f t="shared" si="108"/>
        <v>0</v>
      </c>
      <c r="H72" s="415">
        <f t="shared" si="108"/>
        <v>0</v>
      </c>
      <c r="I72" s="415">
        <f t="shared" si="108"/>
        <v>0</v>
      </c>
      <c r="J72" s="415">
        <f t="shared" si="108"/>
        <v>0</v>
      </c>
      <c r="K72" s="415">
        <f t="shared" si="108"/>
        <v>0</v>
      </c>
      <c r="L72" s="415">
        <f t="shared" si="108"/>
        <v>0</v>
      </c>
    </row>
    <row r="73" spans="1:12" s="30" customFormat="1" ht="12" customHeight="1" x14ac:dyDescent="0.2">
      <c r="A73" s="602" t="s">
        <v>542</v>
      </c>
      <c r="B73" s="602"/>
      <c r="C73" s="415">
        <f>L32*(1+$F$41)</f>
        <v>0</v>
      </c>
      <c r="D73" s="415">
        <f t="shared" ref="D73:L73" si="109">C73*(1+$F$41)</f>
        <v>0</v>
      </c>
      <c r="E73" s="415">
        <f t="shared" si="109"/>
        <v>0</v>
      </c>
      <c r="F73" s="415">
        <f t="shared" si="109"/>
        <v>0</v>
      </c>
      <c r="G73" s="415">
        <f t="shared" si="109"/>
        <v>0</v>
      </c>
      <c r="H73" s="415">
        <f t="shared" si="109"/>
        <v>0</v>
      </c>
      <c r="I73" s="415">
        <f t="shared" si="109"/>
        <v>0</v>
      </c>
      <c r="J73" s="415">
        <f t="shared" si="109"/>
        <v>0</v>
      </c>
      <c r="K73" s="415">
        <f t="shared" si="109"/>
        <v>0</v>
      </c>
      <c r="L73" s="415">
        <f t="shared" si="109"/>
        <v>0</v>
      </c>
    </row>
    <row r="74" spans="1:12" s="412" customFormat="1" ht="12" customHeight="1" x14ac:dyDescent="0.2">
      <c r="A74" s="411" t="s">
        <v>505</v>
      </c>
      <c r="B74" s="514" t="s">
        <v>433</v>
      </c>
      <c r="C74" s="513">
        <v>0</v>
      </c>
      <c r="D74" s="513">
        <v>0</v>
      </c>
      <c r="E74" s="513">
        <v>0</v>
      </c>
      <c r="F74" s="513">
        <v>0</v>
      </c>
      <c r="G74" s="513">
        <v>0</v>
      </c>
      <c r="H74" s="513">
        <v>0</v>
      </c>
      <c r="I74" s="513">
        <v>0</v>
      </c>
      <c r="J74" s="513">
        <v>0</v>
      </c>
      <c r="K74" s="513">
        <v>0</v>
      </c>
      <c r="L74" s="513">
        <v>0</v>
      </c>
    </row>
    <row r="75" spans="1:12" s="30" customFormat="1" ht="12" customHeight="1" x14ac:dyDescent="0.2">
      <c r="A75" s="784" t="s">
        <v>61</v>
      </c>
      <c r="B75" s="786"/>
      <c r="C75" s="415">
        <f>C67+SUM(C71:C74)</f>
        <v>0</v>
      </c>
      <c r="D75" s="415">
        <f t="shared" ref="D75:L75" si="110">D67+SUM(D71:D74)</f>
        <v>0</v>
      </c>
      <c r="E75" s="415">
        <f t="shared" si="110"/>
        <v>0</v>
      </c>
      <c r="F75" s="415">
        <f t="shared" si="110"/>
        <v>0</v>
      </c>
      <c r="G75" s="415">
        <f t="shared" si="110"/>
        <v>0</v>
      </c>
      <c r="H75" s="415">
        <f t="shared" si="110"/>
        <v>0</v>
      </c>
      <c r="I75" s="415">
        <f t="shared" si="110"/>
        <v>0</v>
      </c>
      <c r="J75" s="415">
        <f t="shared" si="110"/>
        <v>0</v>
      </c>
      <c r="K75" s="415">
        <f t="shared" si="110"/>
        <v>0</v>
      </c>
      <c r="L75" s="415">
        <f t="shared" si="110"/>
        <v>0</v>
      </c>
    </row>
    <row r="76" spans="1:12" s="30" customFormat="1" ht="12" customHeight="1" x14ac:dyDescent="0.2">
      <c r="A76" s="90"/>
      <c r="B76" s="90"/>
      <c r="C76" s="54"/>
      <c r="D76" s="54"/>
      <c r="E76" s="54"/>
      <c r="F76" s="54"/>
      <c r="G76" s="54"/>
      <c r="H76" s="54"/>
      <c r="I76" s="54"/>
      <c r="J76" s="54"/>
      <c r="K76" s="54"/>
      <c r="L76" s="54"/>
    </row>
    <row r="77" spans="1:12" s="30" customFormat="1" ht="12" customHeight="1" x14ac:dyDescent="0.2">
      <c r="A77" s="837" t="s">
        <v>66</v>
      </c>
      <c r="B77" s="838"/>
      <c r="C77" s="89"/>
      <c r="D77" s="89"/>
      <c r="E77" s="89"/>
      <c r="F77" s="89"/>
      <c r="G77" s="89"/>
      <c r="H77" s="89"/>
      <c r="I77" s="89"/>
      <c r="J77" s="89"/>
      <c r="K77" s="89"/>
      <c r="L77" s="89"/>
    </row>
    <row r="78" spans="1:12" s="30" customFormat="1" ht="15.95" customHeight="1" x14ac:dyDescent="0.2">
      <c r="A78" s="839" t="s">
        <v>179</v>
      </c>
      <c r="B78" s="839"/>
      <c r="C78" s="418">
        <f t="shared" ref="C78:L78" si="111">C59-C75</f>
        <v>0</v>
      </c>
      <c r="D78" s="418">
        <f t="shared" si="111"/>
        <v>0</v>
      </c>
      <c r="E78" s="418">
        <f t="shared" si="111"/>
        <v>0</v>
      </c>
      <c r="F78" s="418">
        <f t="shared" si="111"/>
        <v>0</v>
      </c>
      <c r="G78" s="418">
        <f t="shared" si="111"/>
        <v>0</v>
      </c>
      <c r="H78" s="418">
        <f t="shared" si="111"/>
        <v>0</v>
      </c>
      <c r="I78" s="418">
        <f t="shared" si="111"/>
        <v>0</v>
      </c>
      <c r="J78" s="418">
        <f t="shared" si="111"/>
        <v>0</v>
      </c>
      <c r="K78" s="418">
        <f t="shared" si="111"/>
        <v>0</v>
      </c>
      <c r="L78" s="418">
        <f t="shared" si="111"/>
        <v>0</v>
      </c>
    </row>
    <row r="79" spans="1:12" s="30" customFormat="1" ht="12" customHeight="1" x14ac:dyDescent="0.2">
      <c r="A79" s="738"/>
      <c r="B79" s="738"/>
      <c r="C79" s="53"/>
      <c r="D79" s="53"/>
      <c r="E79" s="53"/>
      <c r="F79" s="53"/>
      <c r="G79" s="53"/>
      <c r="H79" s="53"/>
      <c r="I79" s="53"/>
      <c r="J79" s="53"/>
      <c r="K79" s="53"/>
      <c r="L79" s="53"/>
    </row>
    <row r="80" spans="1:12" s="30" customFormat="1" ht="12" customHeight="1" x14ac:dyDescent="0.2">
      <c r="A80" s="766" t="s">
        <v>182</v>
      </c>
      <c r="B80" s="766"/>
      <c r="G80" s="840"/>
      <c r="H80" s="841"/>
      <c r="I80" s="841"/>
    </row>
    <row r="81" spans="1:12" s="30" customFormat="1" ht="12" customHeight="1" x14ac:dyDescent="0.2">
      <c r="A81" s="830" t="s">
        <v>183</v>
      </c>
      <c r="B81" s="831"/>
      <c r="C81" s="91" t="s">
        <v>63</v>
      </c>
      <c r="D81" s="91" t="s">
        <v>184</v>
      </c>
      <c r="E81" s="91" t="s">
        <v>37</v>
      </c>
      <c r="F81" s="91" t="s">
        <v>64</v>
      </c>
      <c r="G81" s="91" t="s">
        <v>185</v>
      </c>
      <c r="H81" s="91" t="s">
        <v>186</v>
      </c>
      <c r="I81" s="91" t="s">
        <v>187</v>
      </c>
      <c r="J81" s="91" t="s">
        <v>65</v>
      </c>
      <c r="K81" s="95" t="s">
        <v>37</v>
      </c>
      <c r="L81" s="95" t="s">
        <v>37</v>
      </c>
    </row>
    <row r="82" spans="1:12" s="30" customFormat="1" ht="12" customHeight="1" x14ac:dyDescent="0.2">
      <c r="A82" s="832"/>
      <c r="B82" s="833"/>
      <c r="C82" s="204">
        <f t="shared" ref="C82:L82" si="112">C41</f>
        <v>0.03</v>
      </c>
      <c r="D82" s="204">
        <f t="shared" si="112"/>
        <v>0.03</v>
      </c>
      <c r="E82" s="204">
        <f>E41</f>
        <v>0</v>
      </c>
      <c r="F82" s="204">
        <f>F41</f>
        <v>0.04</v>
      </c>
      <c r="G82" s="204">
        <f>G41</f>
        <v>0.03</v>
      </c>
      <c r="H82" s="204">
        <f t="shared" si="112"/>
        <v>0</v>
      </c>
      <c r="I82" s="204">
        <f t="shared" si="112"/>
        <v>0</v>
      </c>
      <c r="J82" s="204">
        <f t="shared" si="112"/>
        <v>0.04</v>
      </c>
      <c r="K82" s="204">
        <f t="shared" si="112"/>
        <v>0</v>
      </c>
      <c r="L82" s="204">
        <f t="shared" si="112"/>
        <v>0</v>
      </c>
    </row>
    <row r="83" spans="1:12" s="30" customFormat="1" ht="12" customHeight="1" x14ac:dyDescent="0.2"/>
    <row r="84" spans="1:12" s="30" customFormat="1" ht="12" customHeight="1" x14ac:dyDescent="0.2"/>
    <row r="85" spans="1:12" s="30" customFormat="1" ht="12" customHeight="1" x14ac:dyDescent="0.2"/>
    <row r="86" spans="1:12" s="30" customFormat="1" ht="12" customHeight="1" x14ac:dyDescent="0.2"/>
    <row r="87" spans="1:12" s="30" customFormat="1" ht="12" customHeight="1" x14ac:dyDescent="0.2"/>
    <row r="88" spans="1:12" ht="12" customHeight="1" x14ac:dyDescent="0.2"/>
    <row r="89" spans="1:12" ht="12" customHeight="1" x14ac:dyDescent="0.2"/>
  </sheetData>
  <sheetProtection algorithmName="SHA-512" hashValue="KsSSK9NDWSKi2t4LdJ8+C9ZkB3a5uXLa2FLk4PlBqEbaNmOmDrfIIJUGAfc8KSBiGUgOK6gAuJF9eL9bxVQGIg==" saltValue="EjnwHWIS6YFvXlRuNIbBCA==" spinCount="100000" sheet="1" objects="1" scenarios="1"/>
  <mergeCells count="74">
    <mergeCell ref="A3:B3"/>
    <mergeCell ref="A44:B44"/>
    <mergeCell ref="A1:L1"/>
    <mergeCell ref="A4:L4"/>
    <mergeCell ref="A16:B16"/>
    <mergeCell ref="A18:B18"/>
    <mergeCell ref="A27:B27"/>
    <mergeCell ref="A5:B5"/>
    <mergeCell ref="A6:B6"/>
    <mergeCell ref="A7:B7"/>
    <mergeCell ref="A8:B8"/>
    <mergeCell ref="A9:B9"/>
    <mergeCell ref="A10:B10"/>
    <mergeCell ref="A23:B23"/>
    <mergeCell ref="A24:B24"/>
    <mergeCell ref="A25:B25"/>
    <mergeCell ref="A20:B20"/>
    <mergeCell ref="A21:B21"/>
    <mergeCell ref="A22:B22"/>
    <mergeCell ref="A11:B11"/>
    <mergeCell ref="A12:B12"/>
    <mergeCell ref="A13:B13"/>
    <mergeCell ref="A14:B14"/>
    <mergeCell ref="A15:B15"/>
    <mergeCell ref="A34:B34"/>
    <mergeCell ref="A36:B36"/>
    <mergeCell ref="A39:B39"/>
    <mergeCell ref="A38:B38"/>
    <mergeCell ref="A37:B37"/>
    <mergeCell ref="A26:B26"/>
    <mergeCell ref="A28:B28"/>
    <mergeCell ref="A29:B29"/>
    <mergeCell ref="A30:B30"/>
    <mergeCell ref="A32:B32"/>
    <mergeCell ref="A31:B31"/>
    <mergeCell ref="G80:I80"/>
    <mergeCell ref="A57:B57"/>
    <mergeCell ref="A59:B59"/>
    <mergeCell ref="A61:B61"/>
    <mergeCell ref="A42:L42"/>
    <mergeCell ref="A45:L45"/>
    <mergeCell ref="A46:B46"/>
    <mergeCell ref="A47:B47"/>
    <mergeCell ref="A48:B48"/>
    <mergeCell ref="A49:B49"/>
    <mergeCell ref="A50:B50"/>
    <mergeCell ref="A51:B51"/>
    <mergeCell ref="A52:B52"/>
    <mergeCell ref="A62:B62"/>
    <mergeCell ref="A53:B53"/>
    <mergeCell ref="A54:B54"/>
    <mergeCell ref="A55:B55"/>
    <mergeCell ref="A56:B56"/>
    <mergeCell ref="A81:B82"/>
    <mergeCell ref="A75:B75"/>
    <mergeCell ref="A77:B77"/>
    <mergeCell ref="A78:B78"/>
    <mergeCell ref="A79:B79"/>
    <mergeCell ref="J3:K3"/>
    <mergeCell ref="J44:K44"/>
    <mergeCell ref="A80:B80"/>
    <mergeCell ref="A40:B41"/>
    <mergeCell ref="A70:B70"/>
    <mergeCell ref="A71:B71"/>
    <mergeCell ref="A73:B73"/>
    <mergeCell ref="A65:B65"/>
    <mergeCell ref="A66:B66"/>
    <mergeCell ref="A67:B67"/>
    <mergeCell ref="A68:B68"/>
    <mergeCell ref="A69:B69"/>
    <mergeCell ref="A63:B63"/>
    <mergeCell ref="A64:B64"/>
    <mergeCell ref="A72:B72"/>
    <mergeCell ref="G39:I39"/>
  </mergeCells>
  <printOptions horizontalCentered="1"/>
  <pageMargins left="0.25" right="0.25" top="0.4" bottom="0.25" header="0.3" footer="0.2"/>
  <pageSetup orientation="landscape" r:id="rId1"/>
  <headerFooter>
    <oddFooter>&amp;R&amp;"+,Italic"&amp;8&amp;F  &amp;A  &amp;D</oddFooter>
  </headerFooter>
  <rowBreaks count="1" manualBreakCount="1">
    <brk id="41" max="16383" man="1"/>
  </rowBreaks>
  <ignoredErrors>
    <ignoredError sqref="D30:L30 D54 C71:L71"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N73"/>
  <sheetViews>
    <sheetView showGridLines="0" view="pageBreakPreview" zoomScaleNormal="100" zoomScaleSheetLayoutView="100" workbookViewId="0">
      <selection activeCell="D25" sqref="D25"/>
    </sheetView>
  </sheetViews>
  <sheetFormatPr defaultRowHeight="12.75" x14ac:dyDescent="0.2"/>
  <cols>
    <col min="1" max="1" width="9.5" customWidth="1"/>
    <col min="2" max="3" width="9.625" customWidth="1"/>
    <col min="4" max="13" width="8.375" customWidth="1"/>
    <col min="14" max="14" width="4.875" customWidth="1"/>
  </cols>
  <sheetData>
    <row r="1" spans="1:14" s="85" customFormat="1" ht="21.95" customHeight="1" x14ac:dyDescent="0.2">
      <c r="A1" s="541" t="s">
        <v>188</v>
      </c>
      <c r="B1" s="541"/>
      <c r="C1" s="541"/>
      <c r="D1" s="541"/>
      <c r="E1" s="541"/>
      <c r="F1" s="541"/>
      <c r="G1" s="541"/>
      <c r="H1" s="541"/>
      <c r="I1" s="541"/>
      <c r="J1" s="541"/>
      <c r="K1" s="541"/>
      <c r="L1" s="541"/>
      <c r="M1" s="541"/>
    </row>
    <row r="2" spans="1:14" s="176" customFormat="1" ht="12" customHeight="1" x14ac:dyDescent="0.2">
      <c r="A2" s="520" t="s">
        <v>293</v>
      </c>
      <c r="B2" s="520"/>
      <c r="C2" s="203" t="str">
        <f>IF('GEN INFO'!L6=0,"FIRST YEAR",'GEN INFO'!L6)</f>
        <v>FIRST YEAR</v>
      </c>
      <c r="D2" s="853"/>
      <c r="E2" s="853"/>
      <c r="F2" s="853"/>
      <c r="G2" s="853"/>
      <c r="H2" s="853"/>
      <c r="I2" s="853"/>
      <c r="J2" s="853"/>
      <c r="K2" s="853"/>
      <c r="L2" s="853"/>
      <c r="M2" s="853"/>
    </row>
    <row r="3" spans="1:14" s="126" customFormat="1" ht="12" customHeight="1" x14ac:dyDescent="0.2">
      <c r="A3" s="843"/>
      <c r="B3" s="843"/>
      <c r="C3" s="843"/>
      <c r="D3" s="843"/>
      <c r="E3" s="843"/>
      <c r="F3" s="843"/>
      <c r="G3" s="843"/>
      <c r="H3" s="843"/>
      <c r="I3" s="843"/>
      <c r="J3" s="843"/>
      <c r="K3" s="843"/>
      <c r="L3" s="843"/>
      <c r="M3" s="843"/>
      <c r="N3" s="129"/>
    </row>
    <row r="4" spans="1:14" x14ac:dyDescent="0.2">
      <c r="A4" s="842" t="s">
        <v>66</v>
      </c>
      <c r="B4" s="842"/>
      <c r="C4" s="837"/>
      <c r="D4" s="92" t="s">
        <v>43</v>
      </c>
      <c r="E4" s="93" t="s">
        <v>44</v>
      </c>
      <c r="F4" s="93" t="s">
        <v>45</v>
      </c>
      <c r="G4" s="93" t="s">
        <v>46</v>
      </c>
      <c r="H4" s="93" t="s">
        <v>47</v>
      </c>
      <c r="I4" s="93" t="s">
        <v>48</v>
      </c>
      <c r="J4" s="93" t="s">
        <v>49</v>
      </c>
      <c r="K4" s="93" t="s">
        <v>50</v>
      </c>
      <c r="L4" s="93" t="s">
        <v>164</v>
      </c>
      <c r="M4" s="92" t="s">
        <v>51</v>
      </c>
    </row>
    <row r="5" spans="1:14" x14ac:dyDescent="0.2">
      <c r="A5" s="539" t="s">
        <v>189</v>
      </c>
      <c r="B5" s="606"/>
      <c r="C5" s="540"/>
      <c r="D5" s="200">
        <f>'NET OPER INC'!C18</f>
        <v>0</v>
      </c>
      <c r="E5" s="200">
        <f>'NET OPER INC'!D18</f>
        <v>0</v>
      </c>
      <c r="F5" s="200">
        <f>'NET OPER INC'!E18</f>
        <v>0</v>
      </c>
      <c r="G5" s="200">
        <f>'NET OPER INC'!F18</f>
        <v>0</v>
      </c>
      <c r="H5" s="200">
        <f>'NET OPER INC'!G18</f>
        <v>0</v>
      </c>
      <c r="I5" s="200">
        <f>'NET OPER INC'!H18</f>
        <v>0</v>
      </c>
      <c r="J5" s="200">
        <f>'NET OPER INC'!I18</f>
        <v>0</v>
      </c>
      <c r="K5" s="200">
        <f>'NET OPER INC'!J18</f>
        <v>0</v>
      </c>
      <c r="L5" s="200">
        <f>'NET OPER INC'!K18</f>
        <v>0</v>
      </c>
      <c r="M5" s="200">
        <f>'NET OPER INC'!L18</f>
        <v>0</v>
      </c>
    </row>
    <row r="6" spans="1:14" ht="12.75" customHeight="1" x14ac:dyDescent="0.2">
      <c r="A6" s="575" t="s">
        <v>190</v>
      </c>
      <c r="B6" s="576"/>
      <c r="C6" s="577"/>
      <c r="D6" s="200">
        <f>'NET OPER INC'!C34</f>
        <v>0</v>
      </c>
      <c r="E6" s="200">
        <f>'NET OPER INC'!D34</f>
        <v>0</v>
      </c>
      <c r="F6" s="200">
        <f>'NET OPER INC'!E34</f>
        <v>0</v>
      </c>
      <c r="G6" s="200">
        <f>'NET OPER INC'!F34</f>
        <v>0</v>
      </c>
      <c r="H6" s="200">
        <f>'NET OPER INC'!G34</f>
        <v>0</v>
      </c>
      <c r="I6" s="200">
        <f>'NET OPER INC'!H34</f>
        <v>0</v>
      </c>
      <c r="J6" s="200">
        <f>'NET OPER INC'!I34</f>
        <v>0</v>
      </c>
      <c r="K6" s="200">
        <f>'NET OPER INC'!J34</f>
        <v>0</v>
      </c>
      <c r="L6" s="200">
        <f>'NET OPER INC'!K34</f>
        <v>0</v>
      </c>
      <c r="M6" s="200">
        <f>'NET OPER INC'!L34</f>
        <v>0</v>
      </c>
    </row>
    <row r="7" spans="1:14" ht="12.75" customHeight="1" x14ac:dyDescent="0.2">
      <c r="A7" s="784" t="s">
        <v>191</v>
      </c>
      <c r="B7" s="785"/>
      <c r="C7" s="786"/>
      <c r="D7" s="184">
        <f t="shared" ref="D7:M7" si="0">D5-D6</f>
        <v>0</v>
      </c>
      <c r="E7" s="184">
        <f t="shared" si="0"/>
        <v>0</v>
      </c>
      <c r="F7" s="184">
        <f t="shared" si="0"/>
        <v>0</v>
      </c>
      <c r="G7" s="184">
        <f t="shared" si="0"/>
        <v>0</v>
      </c>
      <c r="H7" s="184">
        <f t="shared" si="0"/>
        <v>0</v>
      </c>
      <c r="I7" s="184">
        <f t="shared" si="0"/>
        <v>0</v>
      </c>
      <c r="J7" s="184">
        <f t="shared" si="0"/>
        <v>0</v>
      </c>
      <c r="K7" s="184">
        <f t="shared" si="0"/>
        <v>0</v>
      </c>
      <c r="L7" s="184">
        <f t="shared" si="0"/>
        <v>0</v>
      </c>
      <c r="M7" s="184">
        <f t="shared" si="0"/>
        <v>0</v>
      </c>
    </row>
    <row r="8" spans="1:14" x14ac:dyDescent="0.2">
      <c r="A8" s="806" t="s">
        <v>294</v>
      </c>
      <c r="B8" s="806"/>
      <c r="C8" s="806"/>
      <c r="D8" s="202">
        <f>IF('GEN INFO'!$I$30=0,0,(D6/'GEN INFO'!$I$30))</f>
        <v>0</v>
      </c>
      <c r="E8" s="202">
        <f>IF('GEN INFO'!$I$30=0,0,(E6/'GEN INFO'!$I$30))</f>
        <v>0</v>
      </c>
      <c r="F8" s="202">
        <f>IF('GEN INFO'!$I$30=0,0,(F6/'GEN INFO'!$I$30))</f>
        <v>0</v>
      </c>
      <c r="G8" s="202">
        <f>IF('GEN INFO'!$I$30=0,0,(G6/'GEN INFO'!$I$30))</f>
        <v>0</v>
      </c>
      <c r="H8" s="202">
        <f>IF('GEN INFO'!$I$30=0,0,(H6/'GEN INFO'!$I$30))</f>
        <v>0</v>
      </c>
      <c r="I8" s="202">
        <f>IF('GEN INFO'!$I$30=0,0,(I6/'GEN INFO'!$I$30))</f>
        <v>0</v>
      </c>
      <c r="J8" s="202">
        <f>IF('GEN INFO'!$I$30=0,0,(J6/'GEN INFO'!$I$30))</f>
        <v>0</v>
      </c>
      <c r="K8" s="202">
        <f>IF('GEN INFO'!$I$30=0,0,(K6/'GEN INFO'!$I$30))</f>
        <v>0</v>
      </c>
      <c r="L8" s="202">
        <f>IF('GEN INFO'!$I$30=0,0,(L6/'GEN INFO'!$I$30))</f>
        <v>0</v>
      </c>
      <c r="M8" s="202">
        <f>IF('GEN INFO'!$I$30=0,0,(M6/'GEN INFO'!$I$30))</f>
        <v>0</v>
      </c>
    </row>
    <row r="9" spans="1:14" x14ac:dyDescent="0.2">
      <c r="A9" s="852"/>
      <c r="B9" s="852"/>
      <c r="C9" s="852"/>
      <c r="D9" s="852"/>
      <c r="E9" s="852"/>
      <c r="F9" s="852"/>
      <c r="G9" s="852"/>
      <c r="H9" s="852"/>
      <c r="I9" s="852"/>
      <c r="J9" s="852"/>
      <c r="K9" s="852"/>
      <c r="L9" s="852"/>
      <c r="M9" s="852"/>
    </row>
    <row r="10" spans="1:14" x14ac:dyDescent="0.2">
      <c r="A10" s="842" t="s">
        <v>159</v>
      </c>
      <c r="B10" s="842"/>
      <c r="C10" s="842"/>
      <c r="D10" s="842"/>
      <c r="E10" s="842"/>
      <c r="F10" s="842"/>
      <c r="G10" s="842"/>
      <c r="H10" s="842"/>
      <c r="I10" s="842"/>
      <c r="J10" s="842"/>
      <c r="K10" s="842"/>
      <c r="L10" s="842"/>
      <c r="M10" s="842"/>
    </row>
    <row r="11" spans="1:14" x14ac:dyDescent="0.2">
      <c r="A11" s="849" t="str">
        <f>SOURCES!A36</f>
        <v>Psource A</v>
      </c>
      <c r="B11" s="850"/>
      <c r="C11" s="851"/>
      <c r="D11" s="200" t="str">
        <f>IF(SOURCES!$H$36=0," ",SOURCES!$H$36)</f>
        <v xml:space="preserve"> </v>
      </c>
      <c r="E11" s="200" t="str">
        <f>IF(SOURCES!$H$36=0," ",SOURCES!$H$36)</f>
        <v xml:space="preserve"> </v>
      </c>
      <c r="F11" s="200" t="str">
        <f>IF(SOURCES!$H$36=0," ",SOURCES!$H$36)</f>
        <v xml:space="preserve"> </v>
      </c>
      <c r="G11" s="200" t="str">
        <f>IF(SOURCES!$H$36=0," ",SOURCES!$H$36)</f>
        <v xml:space="preserve"> </v>
      </c>
      <c r="H11" s="200" t="str">
        <f>IF(SOURCES!$H$36=0," ",SOURCES!$H$36)</f>
        <v xml:space="preserve"> </v>
      </c>
      <c r="I11" s="200" t="str">
        <f>IF(SOURCES!$H$36=0," ",SOURCES!$H$36)</f>
        <v xml:space="preserve"> </v>
      </c>
      <c r="J11" s="200" t="str">
        <f>IF(SOURCES!$H$36=0," ",SOURCES!$H$36)</f>
        <v xml:space="preserve"> </v>
      </c>
      <c r="K11" s="200" t="str">
        <f>IF(SOURCES!$H$36=0," ",SOURCES!$H$36)</f>
        <v xml:space="preserve"> </v>
      </c>
      <c r="L11" s="200" t="str">
        <f>IF(SOURCES!$H$36=0," ",SOURCES!$H$36)</f>
        <v xml:space="preserve"> </v>
      </c>
      <c r="M11" s="200" t="str">
        <f>IF(SOURCES!$H$36=0," ",SOURCES!$H$36)</f>
        <v xml:space="preserve"> </v>
      </c>
    </row>
    <row r="12" spans="1:14" x14ac:dyDescent="0.2">
      <c r="A12" s="849" t="str">
        <f>SOURCES!A37</f>
        <v>Psource B</v>
      </c>
      <c r="B12" s="850"/>
      <c r="C12" s="851"/>
      <c r="D12" s="200" t="str">
        <f>IF(SOURCES!$H$37=0," ",SOURCES!$H$37)</f>
        <v xml:space="preserve"> </v>
      </c>
      <c r="E12" s="200" t="str">
        <f>IF(SOURCES!$H$37=0," ",SOURCES!$H$37)</f>
        <v xml:space="preserve"> </v>
      </c>
      <c r="F12" s="200" t="str">
        <f>IF(SOURCES!$H$37=0," ",SOURCES!$H$37)</f>
        <v xml:space="preserve"> </v>
      </c>
      <c r="G12" s="200" t="str">
        <f>IF(SOURCES!$H$37=0," ",SOURCES!$H$37)</f>
        <v xml:space="preserve"> </v>
      </c>
      <c r="H12" s="200" t="str">
        <f>IF(SOURCES!$H$37=0," ",SOURCES!$H$37)</f>
        <v xml:space="preserve"> </v>
      </c>
      <c r="I12" s="200" t="str">
        <f>IF(SOURCES!$H$37=0," ",SOURCES!$H$37)</f>
        <v xml:space="preserve"> </v>
      </c>
      <c r="J12" s="200" t="str">
        <f>IF(SOURCES!$H$37=0," ",SOURCES!$H$37)</f>
        <v xml:space="preserve"> </v>
      </c>
      <c r="K12" s="200" t="str">
        <f>IF(SOURCES!$H$37=0," ",SOURCES!$H$37)</f>
        <v xml:space="preserve"> </v>
      </c>
      <c r="L12" s="200" t="str">
        <f>IF(SOURCES!$H$37=0," ",SOURCES!$H$37)</f>
        <v xml:space="preserve"> </v>
      </c>
      <c r="M12" s="200" t="str">
        <f>IF(SOURCES!$H$37=0," ",SOURCES!$H$37)</f>
        <v xml:space="preserve"> </v>
      </c>
    </row>
    <row r="13" spans="1:14" x14ac:dyDescent="0.2">
      <c r="A13" s="849" t="str">
        <f>SOURCES!A38</f>
        <v>Psource C</v>
      </c>
      <c r="B13" s="850"/>
      <c r="C13" s="851"/>
      <c r="D13" s="200" t="str">
        <f>IF(SOURCES!$H$38=0," ",SOURCES!$H$38)</f>
        <v xml:space="preserve"> </v>
      </c>
      <c r="E13" s="200" t="str">
        <f>IF(SOURCES!$H$38=0," ",SOURCES!$H$38)</f>
        <v xml:space="preserve"> </v>
      </c>
      <c r="F13" s="200" t="str">
        <f>IF(SOURCES!$H$38=0," ",SOURCES!$H$38)</f>
        <v xml:space="preserve"> </v>
      </c>
      <c r="G13" s="200" t="str">
        <f>IF(SOURCES!$H$38=0," ",SOURCES!$H$38)</f>
        <v xml:space="preserve"> </v>
      </c>
      <c r="H13" s="200" t="str">
        <f>IF(SOURCES!$H$38=0," ",SOURCES!$H$38)</f>
        <v xml:space="preserve"> </v>
      </c>
      <c r="I13" s="200" t="str">
        <f>IF(SOURCES!$H$38=0," ",SOURCES!$H$38)</f>
        <v xml:space="preserve"> </v>
      </c>
      <c r="J13" s="200" t="str">
        <f>IF(SOURCES!$H$38=0," ",SOURCES!$H$38)</f>
        <v xml:space="preserve"> </v>
      </c>
      <c r="K13" s="200" t="str">
        <f>IF(SOURCES!$H$38=0," ",SOURCES!$H$38)</f>
        <v xml:space="preserve"> </v>
      </c>
      <c r="L13" s="200" t="str">
        <f>IF(SOURCES!$H$38=0," ",SOURCES!$H$38)</f>
        <v xml:space="preserve"> </v>
      </c>
      <c r="M13" s="200" t="str">
        <f>IF(SOURCES!$H$38=0," ",SOURCES!$H$38)</f>
        <v xml:space="preserve"> </v>
      </c>
    </row>
    <row r="14" spans="1:14" x14ac:dyDescent="0.2">
      <c r="A14" s="849" t="str">
        <f>SOURCES!A39</f>
        <v>Psource D - Interest Only</v>
      </c>
      <c r="B14" s="850"/>
      <c r="C14" s="851"/>
      <c r="D14" s="200" t="str">
        <f>IF(SOURCES!$H$39=0," ",SOURCES!$H$39)</f>
        <v xml:space="preserve"> </v>
      </c>
      <c r="E14" s="200" t="str">
        <f>IF(SOURCES!$H$39=0," ",SOURCES!$H$39)</f>
        <v xml:space="preserve"> </v>
      </c>
      <c r="F14" s="200" t="str">
        <f>IF(SOURCES!$H$39=0," ",SOURCES!$H$39)</f>
        <v xml:space="preserve"> </v>
      </c>
      <c r="G14" s="200" t="str">
        <f>IF(SOURCES!$H$39=0," ",SOURCES!$H$39)</f>
        <v xml:space="preserve"> </v>
      </c>
      <c r="H14" s="200" t="str">
        <f>IF(SOURCES!$H$39=0," ",SOURCES!$H$39)</f>
        <v xml:space="preserve"> </v>
      </c>
      <c r="I14" s="200" t="str">
        <f>IF(SOURCES!$H$39=0," ",SOURCES!$H$39)</f>
        <v xml:space="preserve"> </v>
      </c>
      <c r="J14" s="200" t="str">
        <f>IF(SOURCES!$H$39=0," ",SOURCES!$H$39)</f>
        <v xml:space="preserve"> </v>
      </c>
      <c r="K14" s="200" t="str">
        <f>IF(SOURCES!$H$39=0," ",SOURCES!$H$39)</f>
        <v xml:space="preserve"> </v>
      </c>
      <c r="L14" s="200" t="str">
        <f>IF(SOURCES!$H$39=0," ",SOURCES!$H$39)</f>
        <v xml:space="preserve"> </v>
      </c>
      <c r="M14" s="200" t="str">
        <f>IF(SOURCES!$H$39=0," ",SOURCES!$H$39)</f>
        <v xml:space="preserve"> </v>
      </c>
    </row>
    <row r="15" spans="1:14" x14ac:dyDescent="0.2">
      <c r="A15" s="769" t="s">
        <v>192</v>
      </c>
      <c r="B15" s="770"/>
      <c r="C15" s="771"/>
      <c r="D15" s="184">
        <f t="shared" ref="D15:M15" si="1">SUM(D11:D14)</f>
        <v>0</v>
      </c>
      <c r="E15" s="184">
        <f t="shared" si="1"/>
        <v>0</v>
      </c>
      <c r="F15" s="184">
        <f t="shared" si="1"/>
        <v>0</v>
      </c>
      <c r="G15" s="184">
        <f t="shared" si="1"/>
        <v>0</v>
      </c>
      <c r="H15" s="184">
        <f t="shared" si="1"/>
        <v>0</v>
      </c>
      <c r="I15" s="184">
        <f t="shared" si="1"/>
        <v>0</v>
      </c>
      <c r="J15" s="184">
        <f t="shared" si="1"/>
        <v>0</v>
      </c>
      <c r="K15" s="184">
        <f t="shared" si="1"/>
        <v>0</v>
      </c>
      <c r="L15" s="184">
        <f t="shared" si="1"/>
        <v>0</v>
      </c>
      <c r="M15" s="184">
        <f t="shared" si="1"/>
        <v>0</v>
      </c>
    </row>
    <row r="16" spans="1:14" x14ac:dyDescent="0.2">
      <c r="A16" s="806" t="s">
        <v>255</v>
      </c>
      <c r="B16" s="806"/>
      <c r="C16" s="806"/>
      <c r="D16" s="184">
        <f t="shared" ref="D16:M16" si="2">D7-D15</f>
        <v>0</v>
      </c>
      <c r="E16" s="184">
        <f t="shared" si="2"/>
        <v>0</v>
      </c>
      <c r="F16" s="184">
        <f t="shared" si="2"/>
        <v>0</v>
      </c>
      <c r="G16" s="184">
        <f t="shared" si="2"/>
        <v>0</v>
      </c>
      <c r="H16" s="184">
        <f t="shared" si="2"/>
        <v>0</v>
      </c>
      <c r="I16" s="184">
        <f t="shared" si="2"/>
        <v>0</v>
      </c>
      <c r="J16" s="184">
        <f t="shared" si="2"/>
        <v>0</v>
      </c>
      <c r="K16" s="184">
        <f t="shared" si="2"/>
        <v>0</v>
      </c>
      <c r="L16" s="184">
        <f t="shared" si="2"/>
        <v>0</v>
      </c>
      <c r="M16" s="184">
        <f t="shared" si="2"/>
        <v>0</v>
      </c>
    </row>
    <row r="17" spans="1:13" x14ac:dyDescent="0.2">
      <c r="A17" s="848"/>
      <c r="B17" s="848"/>
      <c r="C17" s="848"/>
      <c r="D17" s="848"/>
      <c r="E17" s="848"/>
      <c r="F17" s="848"/>
      <c r="G17" s="848"/>
      <c r="H17" s="848"/>
      <c r="I17" s="848"/>
      <c r="J17" s="848"/>
      <c r="K17" s="848"/>
      <c r="L17" s="848"/>
      <c r="M17" s="848"/>
    </row>
    <row r="18" spans="1:13" ht="12" customHeight="1" x14ac:dyDescent="0.2">
      <c r="A18" s="846" t="s">
        <v>311</v>
      </c>
      <c r="B18" s="846"/>
      <c r="C18" s="846"/>
      <c r="D18" s="846"/>
      <c r="E18" s="846"/>
      <c r="F18" s="846"/>
      <c r="G18" s="846"/>
      <c r="H18" s="846"/>
      <c r="I18" s="846"/>
      <c r="J18" s="846"/>
      <c r="K18" s="846"/>
      <c r="L18" s="846"/>
      <c r="M18" s="846"/>
    </row>
    <row r="19" spans="1:13" x14ac:dyDescent="0.2">
      <c r="A19" s="539" t="s">
        <v>298</v>
      </c>
      <c r="B19" s="606"/>
      <c r="C19" s="198">
        <v>1.4999999999999999E-2</v>
      </c>
      <c r="D19" s="202">
        <f>(SOURCES!$D$58*$C$19)</f>
        <v>0</v>
      </c>
      <c r="E19" s="202">
        <f>SOURCES!$D$58*$C$19</f>
        <v>0</v>
      </c>
      <c r="F19" s="202">
        <f>SOURCES!$D$58*$C$19</f>
        <v>0</v>
      </c>
      <c r="G19" s="202">
        <f>SOURCES!$D$58*$C$19</f>
        <v>0</v>
      </c>
      <c r="H19" s="202">
        <f>SOURCES!$D$58*$C$19</f>
        <v>0</v>
      </c>
      <c r="I19" s="202">
        <f>SOURCES!$D$58*$C$19</f>
        <v>0</v>
      </c>
      <c r="J19" s="202">
        <f>SOURCES!$D$58*$C$19</f>
        <v>0</v>
      </c>
      <c r="K19" s="202">
        <f>SOURCES!$D$58*$C$19</f>
        <v>0</v>
      </c>
      <c r="L19" s="202">
        <f>SOURCES!$D$58*$C$19</f>
        <v>0</v>
      </c>
      <c r="M19" s="202">
        <f>SOURCES!$D$58*$C$19</f>
        <v>0</v>
      </c>
    </row>
    <row r="20" spans="1:13" x14ac:dyDescent="0.2">
      <c r="A20" s="575" t="s">
        <v>194</v>
      </c>
      <c r="B20" s="576"/>
      <c r="C20" s="132" t="s">
        <v>290</v>
      </c>
      <c r="D20" s="182">
        <f>IF($C$20="Yes",D19,0)</f>
        <v>0</v>
      </c>
      <c r="E20" s="184">
        <f t="shared" ref="E20:M20" si="3">IF($C$20="Yes",(E19+D20)-D21,0)</f>
        <v>0</v>
      </c>
      <c r="F20" s="184">
        <f t="shared" si="3"/>
        <v>0</v>
      </c>
      <c r="G20" s="184">
        <f t="shared" si="3"/>
        <v>0</v>
      </c>
      <c r="H20" s="184">
        <f t="shared" si="3"/>
        <v>0</v>
      </c>
      <c r="I20" s="184">
        <f t="shared" si="3"/>
        <v>0</v>
      </c>
      <c r="J20" s="184">
        <f t="shared" si="3"/>
        <v>0</v>
      </c>
      <c r="K20" s="184">
        <f t="shared" si="3"/>
        <v>0</v>
      </c>
      <c r="L20" s="184">
        <f t="shared" si="3"/>
        <v>0</v>
      </c>
      <c r="M20" s="184">
        <f t="shared" si="3"/>
        <v>0</v>
      </c>
    </row>
    <row r="21" spans="1:13" x14ac:dyDescent="0.2">
      <c r="A21" s="575" t="s">
        <v>199</v>
      </c>
      <c r="B21" s="576"/>
      <c r="C21" s="577"/>
      <c r="D21" s="182">
        <f t="shared" ref="D21:M21" si="4">IF(D16&lt;0,0,IF(D20&gt;D16,D16,IF($C$20="Yes",D20,IF(D19&gt;D16,D16,D19))))</f>
        <v>0</v>
      </c>
      <c r="E21" s="182">
        <f t="shared" si="4"/>
        <v>0</v>
      </c>
      <c r="F21" s="182">
        <f t="shared" si="4"/>
        <v>0</v>
      </c>
      <c r="G21" s="182">
        <f t="shared" si="4"/>
        <v>0</v>
      </c>
      <c r="H21" s="182">
        <f t="shared" si="4"/>
        <v>0</v>
      </c>
      <c r="I21" s="182">
        <f t="shared" si="4"/>
        <v>0</v>
      </c>
      <c r="J21" s="182">
        <f t="shared" si="4"/>
        <v>0</v>
      </c>
      <c r="K21" s="182">
        <f t="shared" si="4"/>
        <v>0</v>
      </c>
      <c r="L21" s="182">
        <f t="shared" si="4"/>
        <v>0</v>
      </c>
      <c r="M21" s="182">
        <f t="shared" si="4"/>
        <v>0</v>
      </c>
    </row>
    <row r="22" spans="1:13" x14ac:dyDescent="0.2">
      <c r="A22" s="575" t="s">
        <v>568</v>
      </c>
      <c r="B22" s="576"/>
      <c r="C22" s="577"/>
      <c r="D22" s="462">
        <f>IF($C$19=0,0,D16-D21)</f>
        <v>0</v>
      </c>
      <c r="E22" s="462">
        <f t="shared" ref="E22:M22" si="5">IF($C$19=0,0,E16-E21)</f>
        <v>0</v>
      </c>
      <c r="F22" s="462">
        <f t="shared" si="5"/>
        <v>0</v>
      </c>
      <c r="G22" s="462">
        <f t="shared" si="5"/>
        <v>0</v>
      </c>
      <c r="H22" s="462">
        <f t="shared" si="5"/>
        <v>0</v>
      </c>
      <c r="I22" s="462">
        <f t="shared" si="5"/>
        <v>0</v>
      </c>
      <c r="J22" s="462">
        <f t="shared" si="5"/>
        <v>0</v>
      </c>
      <c r="K22" s="462">
        <f t="shared" si="5"/>
        <v>0</v>
      </c>
      <c r="L22" s="462">
        <f t="shared" si="5"/>
        <v>0</v>
      </c>
      <c r="M22" s="462">
        <f t="shared" si="5"/>
        <v>0</v>
      </c>
    </row>
    <row r="23" spans="1:13" x14ac:dyDescent="0.2">
      <c r="A23" s="832" t="s">
        <v>301</v>
      </c>
      <c r="B23" s="847"/>
      <c r="C23" s="833"/>
      <c r="D23" s="201">
        <f>IF($C$19=0,0,SOURCES!$H$50)</f>
        <v>0</v>
      </c>
      <c r="E23" s="201">
        <f>IF($C$19=0,0,SOURCES!$H$50)</f>
        <v>0</v>
      </c>
      <c r="F23" s="201">
        <f>IF($C$19=0,0,SOURCES!$H$50)</f>
        <v>0</v>
      </c>
      <c r="G23" s="201">
        <f>IF($C$19=0,0,SOURCES!$H$50)</f>
        <v>0</v>
      </c>
      <c r="H23" s="201">
        <f>IF($C$19=0,0,SOURCES!$H$50)</f>
        <v>0</v>
      </c>
      <c r="I23" s="201">
        <f>IF($C$19=0,0,SOURCES!$H$50)</f>
        <v>0</v>
      </c>
      <c r="J23" s="201">
        <f>IF($C$19=0,0,SOURCES!$H$50)</f>
        <v>0</v>
      </c>
      <c r="K23" s="201">
        <f>IF($C$19=0,0,SOURCES!$H$50)</f>
        <v>0</v>
      </c>
      <c r="L23" s="201">
        <f>IF($C$19=0,0,SOURCES!$H$50)</f>
        <v>0</v>
      </c>
      <c r="M23" s="201">
        <f>IF($C$19=0,0,SOURCES!$H$50)</f>
        <v>0</v>
      </c>
    </row>
    <row r="24" spans="1:13" x14ac:dyDescent="0.2">
      <c r="A24" s="575" t="s">
        <v>302</v>
      </c>
      <c r="B24" s="576"/>
      <c r="C24" s="577"/>
      <c r="D24" s="182">
        <f>D23</f>
        <v>0</v>
      </c>
      <c r="E24" s="184">
        <f>(E23+D24)-D25</f>
        <v>0</v>
      </c>
      <c r="F24" s="184">
        <f t="shared" ref="F24:M24" si="6">(F23+E24)-E25</f>
        <v>0</v>
      </c>
      <c r="G24" s="184">
        <f t="shared" si="6"/>
        <v>0</v>
      </c>
      <c r="H24" s="184">
        <f t="shared" si="6"/>
        <v>0</v>
      </c>
      <c r="I24" s="184">
        <f t="shared" si="6"/>
        <v>0</v>
      </c>
      <c r="J24" s="184">
        <f t="shared" si="6"/>
        <v>0</v>
      </c>
      <c r="K24" s="184">
        <f t="shared" si="6"/>
        <v>0</v>
      </c>
      <c r="L24" s="184">
        <f t="shared" si="6"/>
        <v>0</v>
      </c>
      <c r="M24" s="184">
        <f t="shared" si="6"/>
        <v>0</v>
      </c>
    </row>
    <row r="25" spans="1:13" x14ac:dyDescent="0.2">
      <c r="A25" s="575" t="s">
        <v>300</v>
      </c>
      <c r="B25" s="576"/>
      <c r="C25" s="577"/>
      <c r="D25" s="182">
        <f>IF($C$19=0,0,IF(D16&lt;0,0,IF(D24&gt;D22,D22,D24)))</f>
        <v>0</v>
      </c>
      <c r="E25" s="182">
        <f t="shared" ref="E25:M25" si="7">IF($C$19=0,0,IF(E16&lt;0,0,IF(E24&gt;E22,E22,E24)))</f>
        <v>0</v>
      </c>
      <c r="F25" s="182">
        <f t="shared" si="7"/>
        <v>0</v>
      </c>
      <c r="G25" s="182">
        <f t="shared" si="7"/>
        <v>0</v>
      </c>
      <c r="H25" s="182">
        <f t="shared" si="7"/>
        <v>0</v>
      </c>
      <c r="I25" s="182">
        <f t="shared" si="7"/>
        <v>0</v>
      </c>
      <c r="J25" s="182">
        <f t="shared" si="7"/>
        <v>0</v>
      </c>
      <c r="K25" s="182">
        <f t="shared" si="7"/>
        <v>0</v>
      </c>
      <c r="L25" s="182">
        <f t="shared" si="7"/>
        <v>0</v>
      </c>
      <c r="M25" s="182">
        <f t="shared" si="7"/>
        <v>0</v>
      </c>
    </row>
    <row r="26" spans="1:13" x14ac:dyDescent="0.2">
      <c r="A26" s="784" t="s">
        <v>193</v>
      </c>
      <c r="B26" s="785"/>
      <c r="C26" s="786"/>
      <c r="D26" s="197" t="str">
        <f>IF($C$19=0,0,IF(D15=0,"N/A",D$7/D$15))</f>
        <v>N/A</v>
      </c>
      <c r="E26" s="197" t="str">
        <f t="shared" ref="E26:M26" si="8">IF($C$19=0,0,IF(E15=0,"N/A",E$7/E$15))</f>
        <v>N/A</v>
      </c>
      <c r="F26" s="197" t="str">
        <f t="shared" si="8"/>
        <v>N/A</v>
      </c>
      <c r="G26" s="197" t="str">
        <f t="shared" si="8"/>
        <v>N/A</v>
      </c>
      <c r="H26" s="197" t="str">
        <f t="shared" si="8"/>
        <v>N/A</v>
      </c>
      <c r="I26" s="197" t="str">
        <f t="shared" si="8"/>
        <v>N/A</v>
      </c>
      <c r="J26" s="197" t="str">
        <f t="shared" si="8"/>
        <v>N/A</v>
      </c>
      <c r="K26" s="197" t="str">
        <f t="shared" si="8"/>
        <v>N/A</v>
      </c>
      <c r="L26" s="197" t="str">
        <f t="shared" si="8"/>
        <v>N/A</v>
      </c>
      <c r="M26" s="197" t="str">
        <f t="shared" si="8"/>
        <v>N/A</v>
      </c>
    </row>
    <row r="27" spans="1:13" ht="12.75" hidden="1" customHeight="1" x14ac:dyDescent="0.2">
      <c r="A27" s="848"/>
      <c r="B27" s="848"/>
      <c r="C27" s="848"/>
      <c r="D27" s="848"/>
      <c r="E27" s="848"/>
      <c r="F27" s="848"/>
      <c r="G27" s="848"/>
      <c r="H27" s="848"/>
      <c r="I27" s="848"/>
      <c r="J27" s="848"/>
      <c r="K27" s="848"/>
      <c r="L27" s="848"/>
      <c r="M27" s="848"/>
    </row>
    <row r="28" spans="1:13" ht="12.75" hidden="1" customHeight="1" x14ac:dyDescent="0.2">
      <c r="A28" s="846" t="s">
        <v>299</v>
      </c>
      <c r="B28" s="846"/>
      <c r="C28" s="846"/>
      <c r="D28" s="846"/>
      <c r="E28" s="846"/>
      <c r="F28" s="846"/>
      <c r="G28" s="846"/>
      <c r="H28" s="846"/>
      <c r="I28" s="846"/>
      <c r="J28" s="846"/>
      <c r="K28" s="846"/>
      <c r="L28" s="846"/>
      <c r="M28" s="846"/>
    </row>
    <row r="29" spans="1:13" ht="12.75" hidden="1" customHeight="1" x14ac:dyDescent="0.2">
      <c r="A29" s="539" t="s">
        <v>298</v>
      </c>
      <c r="B29" s="606"/>
      <c r="C29" s="540"/>
      <c r="D29" s="10">
        <v>0</v>
      </c>
      <c r="E29" s="10">
        <v>0</v>
      </c>
      <c r="F29" s="10">
        <v>0</v>
      </c>
      <c r="G29" s="10">
        <v>0</v>
      </c>
      <c r="H29" s="10">
        <v>0</v>
      </c>
      <c r="I29" s="10">
        <v>0</v>
      </c>
      <c r="J29" s="10">
        <v>0</v>
      </c>
      <c r="K29" s="10">
        <v>0</v>
      </c>
      <c r="L29" s="10">
        <v>0</v>
      </c>
      <c r="M29" s="10">
        <v>0</v>
      </c>
    </row>
    <row r="30" spans="1:13" ht="12.75" hidden="1" customHeight="1" x14ac:dyDescent="0.2">
      <c r="A30" s="575" t="s">
        <v>194</v>
      </c>
      <c r="B30" s="576"/>
      <c r="C30" s="132" t="s">
        <v>290</v>
      </c>
      <c r="D30" s="182">
        <f>IF($C$30="Yes",D29,0)</f>
        <v>0</v>
      </c>
      <c r="E30" s="184">
        <f>IF($C$30="Yes",(E29+D30)-D31,0)</f>
        <v>0</v>
      </c>
      <c r="F30" s="184">
        <f t="shared" ref="F30:M30" si="9">IF($C$30="Yes",(F29+E30)-E31,0)</f>
        <v>0</v>
      </c>
      <c r="G30" s="184">
        <f t="shared" si="9"/>
        <v>0</v>
      </c>
      <c r="H30" s="184">
        <f t="shared" si="9"/>
        <v>0</v>
      </c>
      <c r="I30" s="184">
        <f t="shared" si="9"/>
        <v>0</v>
      </c>
      <c r="J30" s="184">
        <f t="shared" si="9"/>
        <v>0</v>
      </c>
      <c r="K30" s="184">
        <f t="shared" si="9"/>
        <v>0</v>
      </c>
      <c r="L30" s="184">
        <f t="shared" si="9"/>
        <v>0</v>
      </c>
      <c r="M30" s="184">
        <f t="shared" si="9"/>
        <v>0</v>
      </c>
    </row>
    <row r="31" spans="1:13" ht="12.75" hidden="1" customHeight="1" x14ac:dyDescent="0.2">
      <c r="A31" s="575" t="s">
        <v>199</v>
      </c>
      <c r="B31" s="576"/>
      <c r="C31" s="577"/>
      <c r="D31" s="182">
        <f t="shared" ref="D31:M31" si="10">IF(D16&lt;0,0,IF(D30&gt;D16,D16,IF($C$30="Yes",D30,IF(D29&gt;D16,D16,D29))))</f>
        <v>0</v>
      </c>
      <c r="E31" s="182">
        <f t="shared" si="10"/>
        <v>0</v>
      </c>
      <c r="F31" s="182">
        <f t="shared" si="10"/>
        <v>0</v>
      </c>
      <c r="G31" s="182">
        <f t="shared" si="10"/>
        <v>0</v>
      </c>
      <c r="H31" s="182">
        <f t="shared" si="10"/>
        <v>0</v>
      </c>
      <c r="I31" s="182">
        <f t="shared" si="10"/>
        <v>0</v>
      </c>
      <c r="J31" s="182">
        <f t="shared" si="10"/>
        <v>0</v>
      </c>
      <c r="K31" s="182">
        <f t="shared" si="10"/>
        <v>0</v>
      </c>
      <c r="L31" s="182">
        <f t="shared" si="10"/>
        <v>0</v>
      </c>
      <c r="M31" s="182">
        <f t="shared" si="10"/>
        <v>0</v>
      </c>
    </row>
    <row r="32" spans="1:13" ht="12.75" hidden="1" customHeight="1" x14ac:dyDescent="0.2">
      <c r="A32" s="575" t="s">
        <v>568</v>
      </c>
      <c r="B32" s="576"/>
      <c r="C32" s="577"/>
      <c r="D32" s="462">
        <f>IF(D29&gt;0,D16-D31,0)</f>
        <v>0</v>
      </c>
      <c r="E32" s="462">
        <f t="shared" ref="E32:M32" si="11">IF(E29&gt;0,E16-E31,0)</f>
        <v>0</v>
      </c>
      <c r="F32" s="462">
        <f t="shared" si="11"/>
        <v>0</v>
      </c>
      <c r="G32" s="462">
        <f t="shared" si="11"/>
        <v>0</v>
      </c>
      <c r="H32" s="462">
        <f t="shared" si="11"/>
        <v>0</v>
      </c>
      <c r="I32" s="462">
        <f t="shared" si="11"/>
        <v>0</v>
      </c>
      <c r="J32" s="462">
        <f t="shared" si="11"/>
        <v>0</v>
      </c>
      <c r="K32" s="462">
        <f t="shared" si="11"/>
        <v>0</v>
      </c>
      <c r="L32" s="462">
        <f t="shared" si="11"/>
        <v>0</v>
      </c>
      <c r="M32" s="462">
        <f t="shared" si="11"/>
        <v>0</v>
      </c>
    </row>
    <row r="33" spans="1:13" ht="12.75" hidden="1" customHeight="1" x14ac:dyDescent="0.2">
      <c r="A33" s="832" t="s">
        <v>301</v>
      </c>
      <c r="B33" s="847"/>
      <c r="C33" s="833"/>
      <c r="D33" s="201">
        <f>IF(D29=0,0,SOURCES!$H$50)</f>
        <v>0</v>
      </c>
      <c r="E33" s="201">
        <f>IF(E29=0,0,SOURCES!$H$50)</f>
        <v>0</v>
      </c>
      <c r="F33" s="201">
        <f>IF(F29=0,0,SOURCES!$H$50)</f>
        <v>0</v>
      </c>
      <c r="G33" s="201">
        <f>IF(G29=0,0,SOURCES!$H$50)</f>
        <v>0</v>
      </c>
      <c r="H33" s="201">
        <f>IF(H29=0,0,SOURCES!$H$50)</f>
        <v>0</v>
      </c>
      <c r="I33" s="201">
        <f>IF(I29=0,0,SOURCES!$H$50)</f>
        <v>0</v>
      </c>
      <c r="J33" s="201">
        <f>IF(J29=0,0,SOURCES!$H$50)</f>
        <v>0</v>
      </c>
      <c r="K33" s="201">
        <f>IF(K29=0,0,SOURCES!$H$50)</f>
        <v>0</v>
      </c>
      <c r="L33" s="201">
        <f>IF(L29=0,0,SOURCES!$H$50)</f>
        <v>0</v>
      </c>
      <c r="M33" s="201">
        <f>IF(M29=0,0,SOURCES!$H$50)</f>
        <v>0</v>
      </c>
    </row>
    <row r="34" spans="1:13" ht="12.75" hidden="1" customHeight="1" x14ac:dyDescent="0.2">
      <c r="A34" s="575" t="s">
        <v>302</v>
      </c>
      <c r="B34" s="576"/>
      <c r="C34" s="577"/>
      <c r="D34" s="199">
        <f>D33</f>
        <v>0</v>
      </c>
      <c r="E34" s="184">
        <f>(E33+D34)-D35</f>
        <v>0</v>
      </c>
      <c r="F34" s="184">
        <f t="shared" ref="F34:M34" si="12">(F33+E34)-E35</f>
        <v>0</v>
      </c>
      <c r="G34" s="184">
        <f t="shared" si="12"/>
        <v>0</v>
      </c>
      <c r="H34" s="184">
        <f t="shared" si="12"/>
        <v>0</v>
      </c>
      <c r="I34" s="184">
        <f t="shared" si="12"/>
        <v>0</v>
      </c>
      <c r="J34" s="184">
        <f t="shared" si="12"/>
        <v>0</v>
      </c>
      <c r="K34" s="184">
        <f t="shared" si="12"/>
        <v>0</v>
      </c>
      <c r="L34" s="184">
        <f t="shared" si="12"/>
        <v>0</v>
      </c>
      <c r="M34" s="184">
        <f t="shared" si="12"/>
        <v>0</v>
      </c>
    </row>
    <row r="35" spans="1:13" ht="12.75" hidden="1" customHeight="1" x14ac:dyDescent="0.2">
      <c r="A35" s="575" t="s">
        <v>300</v>
      </c>
      <c r="B35" s="576"/>
      <c r="C35" s="577"/>
      <c r="D35" s="182">
        <f>IF(D16&lt;0,0,IF(D34&gt;D32,D32,D34))</f>
        <v>0</v>
      </c>
      <c r="E35" s="182">
        <f t="shared" ref="E35:M35" si="13">IF(E16&lt;0,0,IF(E34&gt;E32,E32,E34))</f>
        <v>0</v>
      </c>
      <c r="F35" s="182">
        <f t="shared" si="13"/>
        <v>0</v>
      </c>
      <c r="G35" s="182">
        <f t="shared" si="13"/>
        <v>0</v>
      </c>
      <c r="H35" s="182">
        <f t="shared" si="13"/>
        <v>0</v>
      </c>
      <c r="I35" s="182">
        <f t="shared" si="13"/>
        <v>0</v>
      </c>
      <c r="J35" s="182">
        <f t="shared" si="13"/>
        <v>0</v>
      </c>
      <c r="K35" s="182">
        <f t="shared" si="13"/>
        <v>0</v>
      </c>
      <c r="L35" s="182">
        <f t="shared" si="13"/>
        <v>0</v>
      </c>
      <c r="M35" s="182">
        <f t="shared" si="13"/>
        <v>0</v>
      </c>
    </row>
    <row r="36" spans="1:13" ht="12.75" hidden="1" customHeight="1" x14ac:dyDescent="0.2">
      <c r="A36" s="784" t="s">
        <v>193</v>
      </c>
      <c r="B36" s="785"/>
      <c r="C36" s="786"/>
      <c r="D36" s="197" t="str">
        <f t="shared" ref="D36:M36" si="14">IF($C$19&gt;0,"N/A",IF(D15=0,"N/A",D$7/D$15))</f>
        <v>N/A</v>
      </c>
      <c r="E36" s="197" t="str">
        <f t="shared" si="14"/>
        <v>N/A</v>
      </c>
      <c r="F36" s="197" t="str">
        <f t="shared" si="14"/>
        <v>N/A</v>
      </c>
      <c r="G36" s="197" t="str">
        <f t="shared" si="14"/>
        <v>N/A</v>
      </c>
      <c r="H36" s="197" t="str">
        <f t="shared" si="14"/>
        <v>N/A</v>
      </c>
      <c r="I36" s="197" t="str">
        <f t="shared" si="14"/>
        <v>N/A</v>
      </c>
      <c r="J36" s="197" t="str">
        <f t="shared" si="14"/>
        <v>N/A</v>
      </c>
      <c r="K36" s="197" t="str">
        <f t="shared" si="14"/>
        <v>N/A</v>
      </c>
      <c r="L36" s="197" t="str">
        <f t="shared" si="14"/>
        <v>N/A</v>
      </c>
      <c r="M36" s="197" t="str">
        <f t="shared" si="14"/>
        <v>N/A</v>
      </c>
    </row>
    <row r="37" spans="1:13" ht="12.75" customHeight="1" x14ac:dyDescent="0.2">
      <c r="A37" s="857"/>
      <c r="B37" s="857"/>
      <c r="C37" s="857"/>
      <c r="D37" s="857"/>
      <c r="E37" s="857"/>
      <c r="F37" s="857"/>
      <c r="G37" s="857"/>
      <c r="H37" s="857"/>
      <c r="I37" s="857"/>
      <c r="J37" s="857"/>
      <c r="K37" s="857"/>
      <c r="L37" s="857"/>
      <c r="M37" s="857"/>
    </row>
    <row r="38" spans="1:13" s="85" customFormat="1" ht="21.95" customHeight="1" x14ac:dyDescent="0.2">
      <c r="A38" s="541" t="s">
        <v>188</v>
      </c>
      <c r="B38" s="541"/>
      <c r="C38" s="541"/>
      <c r="D38" s="541"/>
      <c r="E38" s="541"/>
      <c r="F38" s="541"/>
      <c r="G38" s="541"/>
      <c r="H38" s="541"/>
      <c r="I38" s="541"/>
      <c r="J38" s="541"/>
      <c r="K38" s="541"/>
      <c r="L38" s="541"/>
      <c r="M38" s="541"/>
    </row>
    <row r="39" spans="1:13" s="176" customFormat="1" ht="12" customHeight="1" x14ac:dyDescent="0.2">
      <c r="A39" s="520" t="s">
        <v>293</v>
      </c>
      <c r="B39" s="520"/>
      <c r="C39" s="243" t="str">
        <f>C2</f>
        <v>FIRST YEAR</v>
      </c>
      <c r="D39" s="854"/>
      <c r="E39" s="854"/>
      <c r="F39" s="854"/>
      <c r="G39" s="854"/>
      <c r="H39" s="854"/>
      <c r="I39" s="854"/>
      <c r="J39" s="854"/>
      <c r="K39" s="854"/>
      <c r="L39" s="854"/>
      <c r="M39" s="854"/>
    </row>
    <row r="40" spans="1:13" s="85" customFormat="1" ht="12" customHeight="1" x14ac:dyDescent="0.2">
      <c r="A40" s="856"/>
      <c r="B40" s="856"/>
      <c r="C40" s="856"/>
      <c r="D40" s="856"/>
      <c r="E40" s="856"/>
      <c r="F40" s="856"/>
      <c r="G40" s="856"/>
      <c r="H40" s="856"/>
      <c r="I40" s="856"/>
      <c r="J40" s="856"/>
      <c r="K40" s="856"/>
      <c r="L40" s="856"/>
      <c r="M40" s="856"/>
    </row>
    <row r="41" spans="1:13" x14ac:dyDescent="0.2">
      <c r="A41" s="842" t="s">
        <v>66</v>
      </c>
      <c r="B41" s="842"/>
      <c r="C41" s="837"/>
      <c r="D41" s="92" t="s">
        <v>52</v>
      </c>
      <c r="E41" s="93" t="s">
        <v>53</v>
      </c>
      <c r="F41" s="93" t="s">
        <v>54</v>
      </c>
      <c r="G41" s="93" t="s">
        <v>55</v>
      </c>
      <c r="H41" s="93" t="s">
        <v>56</v>
      </c>
      <c r="I41" s="93" t="s">
        <v>57</v>
      </c>
      <c r="J41" s="93" t="s">
        <v>58</v>
      </c>
      <c r="K41" s="93" t="s">
        <v>59</v>
      </c>
      <c r="L41" s="93" t="s">
        <v>181</v>
      </c>
      <c r="M41" s="92" t="s">
        <v>60</v>
      </c>
    </row>
    <row r="42" spans="1:13" x14ac:dyDescent="0.2">
      <c r="A42" s="539" t="s">
        <v>189</v>
      </c>
      <c r="B42" s="606"/>
      <c r="C42" s="540"/>
      <c r="D42" s="200">
        <f>'NET OPER INC'!C59</f>
        <v>0</v>
      </c>
      <c r="E42" s="200">
        <f>'NET OPER INC'!D59</f>
        <v>0</v>
      </c>
      <c r="F42" s="200">
        <f>'NET OPER INC'!E59</f>
        <v>0</v>
      </c>
      <c r="G42" s="200">
        <f>'NET OPER INC'!F59</f>
        <v>0</v>
      </c>
      <c r="H42" s="200">
        <f>'NET OPER INC'!G59</f>
        <v>0</v>
      </c>
      <c r="I42" s="200">
        <f>'NET OPER INC'!H59</f>
        <v>0</v>
      </c>
      <c r="J42" s="200">
        <f>'NET OPER INC'!I59</f>
        <v>0</v>
      </c>
      <c r="K42" s="200">
        <f>'NET OPER INC'!J59</f>
        <v>0</v>
      </c>
      <c r="L42" s="200">
        <f>'NET OPER INC'!K59</f>
        <v>0</v>
      </c>
      <c r="M42" s="200">
        <f>'NET OPER INC'!L59</f>
        <v>0</v>
      </c>
    </row>
    <row r="43" spans="1:13" x14ac:dyDescent="0.2">
      <c r="A43" s="539" t="s">
        <v>190</v>
      </c>
      <c r="B43" s="606"/>
      <c r="C43" s="540"/>
      <c r="D43" s="200">
        <f>'NET OPER INC'!C75</f>
        <v>0</v>
      </c>
      <c r="E43" s="200">
        <f>'NET OPER INC'!D75</f>
        <v>0</v>
      </c>
      <c r="F43" s="200">
        <f>'NET OPER INC'!E75</f>
        <v>0</v>
      </c>
      <c r="G43" s="200">
        <f>'NET OPER INC'!F75</f>
        <v>0</v>
      </c>
      <c r="H43" s="200">
        <f>'NET OPER INC'!G75</f>
        <v>0</v>
      </c>
      <c r="I43" s="200">
        <f>'NET OPER INC'!H75</f>
        <v>0</v>
      </c>
      <c r="J43" s="200">
        <f>'NET OPER INC'!I75</f>
        <v>0</v>
      </c>
      <c r="K43" s="200">
        <f>'NET OPER INC'!J75</f>
        <v>0</v>
      </c>
      <c r="L43" s="200">
        <f>'NET OPER INC'!K75</f>
        <v>0</v>
      </c>
      <c r="M43" s="200">
        <f>'NET OPER INC'!L75</f>
        <v>0</v>
      </c>
    </row>
    <row r="44" spans="1:13" x14ac:dyDescent="0.2">
      <c r="A44" s="784" t="s">
        <v>191</v>
      </c>
      <c r="B44" s="785"/>
      <c r="C44" s="786"/>
      <c r="D44" s="184">
        <f>D42-D43</f>
        <v>0</v>
      </c>
      <c r="E44" s="184">
        <f>E42-E43</f>
        <v>0</v>
      </c>
      <c r="F44" s="184">
        <f t="shared" ref="F44:M44" si="15">F42-F43</f>
        <v>0</v>
      </c>
      <c r="G44" s="184">
        <f t="shared" si="15"/>
        <v>0</v>
      </c>
      <c r="H44" s="184">
        <f t="shared" si="15"/>
        <v>0</v>
      </c>
      <c r="I44" s="184">
        <f t="shared" si="15"/>
        <v>0</v>
      </c>
      <c r="J44" s="184">
        <f t="shared" si="15"/>
        <v>0</v>
      </c>
      <c r="K44" s="184">
        <f t="shared" si="15"/>
        <v>0</v>
      </c>
      <c r="L44" s="184">
        <f t="shared" si="15"/>
        <v>0</v>
      </c>
      <c r="M44" s="184">
        <f t="shared" si="15"/>
        <v>0</v>
      </c>
    </row>
    <row r="45" spans="1:13" x14ac:dyDescent="0.2">
      <c r="A45" s="806" t="s">
        <v>294</v>
      </c>
      <c r="B45" s="806"/>
      <c r="C45" s="806"/>
      <c r="D45" s="202">
        <f>IF('GEN INFO'!$I$30=0,0,(D43/'GEN INFO'!$I$30))</f>
        <v>0</v>
      </c>
      <c r="E45" s="202">
        <f>IF('GEN INFO'!$I$30=0,0,(E43/'GEN INFO'!$I$30))</f>
        <v>0</v>
      </c>
      <c r="F45" s="202">
        <f>IF('GEN INFO'!$I$30=0,0,(F43/'GEN INFO'!$I$30))</f>
        <v>0</v>
      </c>
      <c r="G45" s="202">
        <f>IF('GEN INFO'!$I$30=0,0,(G43/'GEN INFO'!$I$30))</f>
        <v>0</v>
      </c>
      <c r="H45" s="202">
        <f>IF('GEN INFO'!$I$30=0,0,(H43/'GEN INFO'!$I$30))</f>
        <v>0</v>
      </c>
      <c r="I45" s="202">
        <f>IF('GEN INFO'!$I$30=0,0,(I43/'GEN INFO'!$I$30))</f>
        <v>0</v>
      </c>
      <c r="J45" s="202">
        <f>IF('GEN INFO'!$I$30=0,0,(J43/'GEN INFO'!$I$30))</f>
        <v>0</v>
      </c>
      <c r="K45" s="202">
        <f>IF('GEN INFO'!$I$30=0,0,(K43/'GEN INFO'!$I$30))</f>
        <v>0</v>
      </c>
      <c r="L45" s="202">
        <f>IF('GEN INFO'!$I$30=0,0,(L43/'GEN INFO'!$I$30))</f>
        <v>0</v>
      </c>
      <c r="M45" s="202">
        <f>IF('GEN INFO'!$I$30=0,0,(M43/'GEN INFO'!$I$30))</f>
        <v>0</v>
      </c>
    </row>
    <row r="46" spans="1:13" x14ac:dyDescent="0.2">
      <c r="A46" s="852"/>
      <c r="B46" s="852"/>
      <c r="C46" s="852"/>
      <c r="D46" s="852"/>
      <c r="E46" s="852"/>
      <c r="F46" s="852"/>
      <c r="G46" s="852"/>
      <c r="H46" s="852"/>
      <c r="I46" s="852"/>
      <c r="J46" s="852"/>
      <c r="K46" s="852"/>
      <c r="L46" s="852"/>
      <c r="M46" s="852"/>
    </row>
    <row r="47" spans="1:13" x14ac:dyDescent="0.2">
      <c r="A47" s="842" t="s">
        <v>159</v>
      </c>
      <c r="B47" s="842"/>
      <c r="C47" s="842"/>
      <c r="D47" s="842"/>
      <c r="E47" s="842"/>
      <c r="F47" s="842"/>
      <c r="G47" s="842"/>
      <c r="H47" s="842"/>
      <c r="I47" s="842"/>
      <c r="J47" s="842"/>
      <c r="K47" s="842"/>
      <c r="L47" s="842"/>
      <c r="M47" s="842"/>
    </row>
    <row r="48" spans="1:13" x14ac:dyDescent="0.2">
      <c r="A48" s="849" t="str">
        <f>IF(SOURCES!A36=0," ",SOURCES!A36)</f>
        <v>Psource A</v>
      </c>
      <c r="B48" s="850"/>
      <c r="C48" s="851"/>
      <c r="D48" s="200" t="str">
        <f>IF(SOURCES!$H$36=0," ",SOURCES!$H$36)</f>
        <v xml:space="preserve"> </v>
      </c>
      <c r="E48" s="200" t="str">
        <f>IF(SOURCES!$H$36=0," ",SOURCES!$H$36)</f>
        <v xml:space="preserve"> </v>
      </c>
      <c r="F48" s="200" t="str">
        <f>IF(SOURCES!$H$36=0," ",SOURCES!$H$36)</f>
        <v xml:space="preserve"> </v>
      </c>
      <c r="G48" s="200" t="str">
        <f>IF(SOURCES!$H$36=0," ",SOURCES!$H$36)</f>
        <v xml:space="preserve"> </v>
      </c>
      <c r="H48" s="200" t="str">
        <f>IF(SOURCES!$H$36=0," ",SOURCES!$H$36)</f>
        <v xml:space="preserve"> </v>
      </c>
      <c r="I48" s="200" t="str">
        <f>IF(SOURCES!$H$36=0," ",SOURCES!$H$36)</f>
        <v xml:space="preserve"> </v>
      </c>
      <c r="J48" s="200" t="str">
        <f>IF(SOURCES!$H$36=0," ",SOURCES!$H$36)</f>
        <v xml:space="preserve"> </v>
      </c>
      <c r="K48" s="200" t="str">
        <f>IF(SOURCES!$H$36=0," ",SOURCES!$H$36)</f>
        <v xml:space="preserve"> </v>
      </c>
      <c r="L48" s="200" t="str">
        <f>IF(SOURCES!$H$36=0," ",SOURCES!$H$36)</f>
        <v xml:space="preserve"> </v>
      </c>
      <c r="M48" s="200" t="str">
        <f>IF(SOURCES!$H$36=0," ",SOURCES!$H$36)</f>
        <v xml:space="preserve"> </v>
      </c>
    </row>
    <row r="49" spans="1:13" x14ac:dyDescent="0.2">
      <c r="A49" s="849" t="str">
        <f>IF(SOURCES!A37=0," ",SOURCES!A37)</f>
        <v>Psource B</v>
      </c>
      <c r="B49" s="850"/>
      <c r="C49" s="851"/>
      <c r="D49" s="200" t="str">
        <f>IF(SOURCES!$H$37=0," ",SOURCES!$H$37)</f>
        <v xml:space="preserve"> </v>
      </c>
      <c r="E49" s="200" t="str">
        <f>IF(SOURCES!$H$37=0," ",SOURCES!$H$37)</f>
        <v xml:space="preserve"> </v>
      </c>
      <c r="F49" s="200" t="str">
        <f>IF(SOURCES!$H$37=0," ",SOURCES!$H$37)</f>
        <v xml:space="preserve"> </v>
      </c>
      <c r="G49" s="200" t="str">
        <f>IF(SOURCES!$H$37=0," ",SOURCES!$H$37)</f>
        <v xml:space="preserve"> </v>
      </c>
      <c r="H49" s="200" t="str">
        <f>IF(SOURCES!$H$37=0," ",SOURCES!$H$37)</f>
        <v xml:space="preserve"> </v>
      </c>
      <c r="I49" s="200" t="str">
        <f>IF(SOURCES!$H$37=0," ",SOURCES!$H$37)</f>
        <v xml:space="preserve"> </v>
      </c>
      <c r="J49" s="200" t="str">
        <f>IF(SOURCES!$H$37=0," ",SOURCES!$H$37)</f>
        <v xml:space="preserve"> </v>
      </c>
      <c r="K49" s="200" t="str">
        <f>IF(SOURCES!$H$37=0," ",SOURCES!$H$37)</f>
        <v xml:space="preserve"> </v>
      </c>
      <c r="L49" s="200" t="str">
        <f>IF(SOURCES!$H$37=0," ",SOURCES!$H$37)</f>
        <v xml:space="preserve"> </v>
      </c>
      <c r="M49" s="200" t="str">
        <f>IF(SOURCES!$H$37=0," ",SOURCES!$H$37)</f>
        <v xml:space="preserve"> </v>
      </c>
    </row>
    <row r="50" spans="1:13" x14ac:dyDescent="0.2">
      <c r="A50" s="849" t="str">
        <f>IF(SOURCES!A38=0," ",SOURCES!A38)</f>
        <v>Psource C</v>
      </c>
      <c r="B50" s="850"/>
      <c r="C50" s="851"/>
      <c r="D50" s="200" t="str">
        <f>IF(SOURCES!$H$38=0," ",SOURCES!$H$38)</f>
        <v xml:space="preserve"> </v>
      </c>
      <c r="E50" s="200" t="str">
        <f>IF(SOURCES!$H$38=0," ",SOURCES!$H$38)</f>
        <v xml:space="preserve"> </v>
      </c>
      <c r="F50" s="200" t="str">
        <f>IF(SOURCES!$H$38=0," ",SOURCES!$H$38)</f>
        <v xml:space="preserve"> </v>
      </c>
      <c r="G50" s="200" t="str">
        <f>IF(SOURCES!$H$38=0," ",SOURCES!$H$38)</f>
        <v xml:space="preserve"> </v>
      </c>
      <c r="H50" s="200" t="str">
        <f>IF(SOURCES!$H$38=0," ",SOURCES!$H$38)</f>
        <v xml:space="preserve"> </v>
      </c>
      <c r="I50" s="200" t="str">
        <f>IF(SOURCES!$H$38=0," ",SOURCES!$H$38)</f>
        <v xml:space="preserve"> </v>
      </c>
      <c r="J50" s="200" t="str">
        <f>IF(SOURCES!$H$38=0," ",SOURCES!$H$38)</f>
        <v xml:space="preserve"> </v>
      </c>
      <c r="K50" s="200" t="str">
        <f>IF(SOURCES!$H$38=0," ",SOURCES!$H$38)</f>
        <v xml:space="preserve"> </v>
      </c>
      <c r="L50" s="200" t="str">
        <f>IF(SOURCES!$H$38=0," ",SOURCES!$H$38)</f>
        <v xml:space="preserve"> </v>
      </c>
      <c r="M50" s="200" t="str">
        <f>IF(SOURCES!$H$38=0," ",SOURCES!$H$38)</f>
        <v xml:space="preserve"> </v>
      </c>
    </row>
    <row r="51" spans="1:13" x14ac:dyDescent="0.2">
      <c r="A51" s="849" t="str">
        <f>IF(SOURCES!A39=0," ",SOURCES!A39)</f>
        <v>Psource D - Interest Only</v>
      </c>
      <c r="B51" s="850"/>
      <c r="C51" s="851"/>
      <c r="D51" s="200" t="str">
        <f>IF(SOURCES!$H$39=0," ",SOURCES!$H$39)</f>
        <v xml:space="preserve"> </v>
      </c>
      <c r="E51" s="200" t="str">
        <f>IF(SOURCES!$H$39=0," ",SOURCES!$H$39)</f>
        <v xml:space="preserve"> </v>
      </c>
      <c r="F51" s="200" t="str">
        <f>IF(SOURCES!$H$39=0," ",SOURCES!$H$39)</f>
        <v xml:space="preserve"> </v>
      </c>
      <c r="G51" s="200" t="str">
        <f>IF(SOURCES!$H$39=0," ",SOURCES!$H$39)</f>
        <v xml:space="preserve"> </v>
      </c>
      <c r="H51" s="200" t="str">
        <f>IF(SOURCES!$H$39=0," ",SOURCES!$H$39)</f>
        <v xml:space="preserve"> </v>
      </c>
      <c r="I51" s="200" t="str">
        <f>IF(SOURCES!$H$39=0," ",SOURCES!$H$39)</f>
        <v xml:space="preserve"> </v>
      </c>
      <c r="J51" s="200" t="str">
        <f>IF(SOURCES!$H$39=0," ",SOURCES!$H$39)</f>
        <v xml:space="preserve"> </v>
      </c>
      <c r="K51" s="200" t="str">
        <f>IF(SOURCES!$H$39=0," ",SOURCES!$H$39)</f>
        <v xml:space="preserve"> </v>
      </c>
      <c r="L51" s="200" t="str">
        <f>IF(SOURCES!$H$39=0," ",SOURCES!$H$39)</f>
        <v xml:space="preserve"> </v>
      </c>
      <c r="M51" s="200" t="str">
        <f>IF(SOURCES!$H$39=0," ",SOURCES!$H$39)</f>
        <v xml:space="preserve"> </v>
      </c>
    </row>
    <row r="52" spans="1:13" x14ac:dyDescent="0.2">
      <c r="A52" s="769" t="s">
        <v>192</v>
      </c>
      <c r="B52" s="770"/>
      <c r="C52" s="771"/>
      <c r="D52" s="184">
        <f t="shared" ref="D52:M52" si="16">SUM(D48:D51)</f>
        <v>0</v>
      </c>
      <c r="E52" s="184">
        <f t="shared" si="16"/>
        <v>0</v>
      </c>
      <c r="F52" s="184">
        <f t="shared" si="16"/>
        <v>0</v>
      </c>
      <c r="G52" s="184">
        <f t="shared" si="16"/>
        <v>0</v>
      </c>
      <c r="H52" s="184">
        <f t="shared" si="16"/>
        <v>0</v>
      </c>
      <c r="I52" s="184">
        <f t="shared" si="16"/>
        <v>0</v>
      </c>
      <c r="J52" s="184">
        <f t="shared" si="16"/>
        <v>0</v>
      </c>
      <c r="K52" s="184">
        <f t="shared" si="16"/>
        <v>0</v>
      </c>
      <c r="L52" s="184">
        <f t="shared" si="16"/>
        <v>0</v>
      </c>
      <c r="M52" s="184">
        <f t="shared" si="16"/>
        <v>0</v>
      </c>
    </row>
    <row r="53" spans="1:13" x14ac:dyDescent="0.2">
      <c r="A53" s="806" t="s">
        <v>255</v>
      </c>
      <c r="B53" s="806"/>
      <c r="C53" s="806"/>
      <c r="D53" s="184">
        <f t="shared" ref="D53:M53" si="17">D44-D52</f>
        <v>0</v>
      </c>
      <c r="E53" s="184">
        <f t="shared" si="17"/>
        <v>0</v>
      </c>
      <c r="F53" s="184">
        <f t="shared" si="17"/>
        <v>0</v>
      </c>
      <c r="G53" s="184">
        <f t="shared" si="17"/>
        <v>0</v>
      </c>
      <c r="H53" s="184">
        <f t="shared" si="17"/>
        <v>0</v>
      </c>
      <c r="I53" s="184">
        <f t="shared" si="17"/>
        <v>0</v>
      </c>
      <c r="J53" s="184">
        <f t="shared" si="17"/>
        <v>0</v>
      </c>
      <c r="K53" s="184">
        <f t="shared" si="17"/>
        <v>0</v>
      </c>
      <c r="L53" s="184">
        <f t="shared" si="17"/>
        <v>0</v>
      </c>
      <c r="M53" s="184">
        <f t="shared" si="17"/>
        <v>0</v>
      </c>
    </row>
    <row r="54" spans="1:13" x14ac:dyDescent="0.2">
      <c r="A54" s="848"/>
      <c r="B54" s="848"/>
      <c r="C54" s="848"/>
      <c r="D54" s="848"/>
      <c r="E54" s="848"/>
      <c r="F54" s="848"/>
      <c r="G54" s="848"/>
      <c r="H54" s="848"/>
      <c r="I54" s="848"/>
      <c r="J54" s="848"/>
      <c r="K54" s="848"/>
      <c r="L54" s="848"/>
      <c r="M54" s="848"/>
    </row>
    <row r="55" spans="1:13" x14ac:dyDescent="0.2">
      <c r="A55" s="846" t="s">
        <v>311</v>
      </c>
      <c r="B55" s="846"/>
      <c r="C55" s="846"/>
      <c r="D55" s="846"/>
      <c r="E55" s="846"/>
      <c r="F55" s="846"/>
      <c r="G55" s="846"/>
      <c r="H55" s="846"/>
      <c r="I55" s="846"/>
      <c r="J55" s="846"/>
      <c r="K55" s="846"/>
      <c r="L55" s="846"/>
      <c r="M55" s="846"/>
    </row>
    <row r="56" spans="1:13" x14ac:dyDescent="0.2">
      <c r="A56" s="539" t="s">
        <v>298</v>
      </c>
      <c r="B56" s="606"/>
      <c r="C56" s="242">
        <f>C19</f>
        <v>1.4999999999999999E-2</v>
      </c>
      <c r="D56" s="202">
        <f>SOURCES!$D$58*$C$56</f>
        <v>0</v>
      </c>
      <c r="E56" s="202">
        <f>SOURCES!$D$58*$C$56</f>
        <v>0</v>
      </c>
      <c r="F56" s="202">
        <f>SOURCES!$D$58*$C$56</f>
        <v>0</v>
      </c>
      <c r="G56" s="202">
        <f>SOURCES!$D$58*$C$56</f>
        <v>0</v>
      </c>
      <c r="H56" s="202">
        <f>SOURCES!$D$58*$C$56</f>
        <v>0</v>
      </c>
      <c r="I56" s="202">
        <f>SOURCES!$D$58*$C$56</f>
        <v>0</v>
      </c>
      <c r="J56" s="202">
        <f>SOURCES!$D$58*$C$56</f>
        <v>0</v>
      </c>
      <c r="K56" s="202">
        <f>SOURCES!$D$58*$C$56</f>
        <v>0</v>
      </c>
      <c r="L56" s="202">
        <f>SOURCES!$D$58*$C$56</f>
        <v>0</v>
      </c>
      <c r="M56" s="202">
        <f>SOURCES!$D$58*$C$56</f>
        <v>0</v>
      </c>
    </row>
    <row r="57" spans="1:13" x14ac:dyDescent="0.2">
      <c r="A57" s="575" t="s">
        <v>194</v>
      </c>
      <c r="B57" s="576"/>
      <c r="C57" s="241" t="str">
        <f>C20</f>
        <v>Yes</v>
      </c>
      <c r="D57" s="182">
        <f>IF($C$20="Yes",D56,0)</f>
        <v>0</v>
      </c>
      <c r="E57" s="184">
        <f t="shared" ref="E57:M57" si="18">IF($C$20="Yes",(E56+D57)-D58,0)</f>
        <v>0</v>
      </c>
      <c r="F57" s="184">
        <f t="shared" si="18"/>
        <v>0</v>
      </c>
      <c r="G57" s="184">
        <f t="shared" si="18"/>
        <v>0</v>
      </c>
      <c r="H57" s="184">
        <f t="shared" si="18"/>
        <v>0</v>
      </c>
      <c r="I57" s="184">
        <f t="shared" si="18"/>
        <v>0</v>
      </c>
      <c r="J57" s="184">
        <f t="shared" si="18"/>
        <v>0</v>
      </c>
      <c r="K57" s="184">
        <f t="shared" si="18"/>
        <v>0</v>
      </c>
      <c r="L57" s="184">
        <f t="shared" si="18"/>
        <v>0</v>
      </c>
      <c r="M57" s="184">
        <f t="shared" si="18"/>
        <v>0</v>
      </c>
    </row>
    <row r="58" spans="1:13" x14ac:dyDescent="0.2">
      <c r="A58" s="575" t="s">
        <v>260</v>
      </c>
      <c r="B58" s="576"/>
      <c r="C58" s="577"/>
      <c r="D58" s="182">
        <f t="shared" ref="D58:M58" si="19">IF(D53&lt;0,0,IF(D57&gt;D53,D53,D57))</f>
        <v>0</v>
      </c>
      <c r="E58" s="182">
        <f t="shared" si="19"/>
        <v>0</v>
      </c>
      <c r="F58" s="182">
        <f t="shared" si="19"/>
        <v>0</v>
      </c>
      <c r="G58" s="182">
        <f t="shared" si="19"/>
        <v>0</v>
      </c>
      <c r="H58" s="182">
        <f t="shared" si="19"/>
        <v>0</v>
      </c>
      <c r="I58" s="182">
        <f t="shared" si="19"/>
        <v>0</v>
      </c>
      <c r="J58" s="182">
        <f t="shared" si="19"/>
        <v>0</v>
      </c>
      <c r="K58" s="182">
        <f t="shared" si="19"/>
        <v>0</v>
      </c>
      <c r="L58" s="182">
        <f t="shared" si="19"/>
        <v>0</v>
      </c>
      <c r="M58" s="182">
        <f t="shared" si="19"/>
        <v>0</v>
      </c>
    </row>
    <row r="59" spans="1:13" x14ac:dyDescent="0.2">
      <c r="A59" s="575" t="s">
        <v>568</v>
      </c>
      <c r="B59" s="576"/>
      <c r="C59" s="577"/>
      <c r="D59" s="462">
        <f>IF($C$19=0,0,D53-D58)</f>
        <v>0</v>
      </c>
      <c r="E59" s="462">
        <f t="shared" ref="E59:M59" si="20">IF($C$19=0,0,E53-E58)</f>
        <v>0</v>
      </c>
      <c r="F59" s="462">
        <f t="shared" si="20"/>
        <v>0</v>
      </c>
      <c r="G59" s="462">
        <f t="shared" si="20"/>
        <v>0</v>
      </c>
      <c r="H59" s="462">
        <f t="shared" si="20"/>
        <v>0</v>
      </c>
      <c r="I59" s="462">
        <f t="shared" si="20"/>
        <v>0</v>
      </c>
      <c r="J59" s="462">
        <f t="shared" si="20"/>
        <v>0</v>
      </c>
      <c r="K59" s="462">
        <f t="shared" si="20"/>
        <v>0</v>
      </c>
      <c r="L59" s="462">
        <f t="shared" si="20"/>
        <v>0</v>
      </c>
      <c r="M59" s="462">
        <f t="shared" si="20"/>
        <v>0</v>
      </c>
    </row>
    <row r="60" spans="1:13" x14ac:dyDescent="0.2">
      <c r="A60" s="832" t="s">
        <v>257</v>
      </c>
      <c r="B60" s="847"/>
      <c r="C60" s="833"/>
      <c r="D60" s="201">
        <f>IF($C$19=0,0,SOURCES!$H$50)</f>
        <v>0</v>
      </c>
      <c r="E60" s="201">
        <f>IF($C$19=0,0,SOURCES!$H$50)</f>
        <v>0</v>
      </c>
      <c r="F60" s="201">
        <f>IF($C$19=0,0,SOURCES!$H$50)</f>
        <v>0</v>
      </c>
      <c r="G60" s="201">
        <f>IF($C$19=0,0,SOURCES!$H$50)</f>
        <v>0</v>
      </c>
      <c r="H60" s="201">
        <f>IF($C$19=0,0,SOURCES!$H$50)</f>
        <v>0</v>
      </c>
      <c r="I60" s="201">
        <f>IF($C$19=0,0,SOURCES!$H$50)</f>
        <v>0</v>
      </c>
      <c r="J60" s="201">
        <f>IF($C$19=0,0,SOURCES!$H$50)</f>
        <v>0</v>
      </c>
      <c r="K60" s="201">
        <f>IF($C$19=0,0,SOURCES!$H$50)</f>
        <v>0</v>
      </c>
      <c r="L60" s="201">
        <f>IF($C$19=0,0,SOURCES!$H$50)</f>
        <v>0</v>
      </c>
      <c r="M60" s="201">
        <f>IF($C$19=0,0,SOURCES!$H$50)</f>
        <v>0</v>
      </c>
    </row>
    <row r="61" spans="1:13" x14ac:dyDescent="0.2">
      <c r="A61" s="575" t="s">
        <v>258</v>
      </c>
      <c r="B61" s="576"/>
      <c r="C61" s="577"/>
      <c r="D61" s="182">
        <f>(D60+M24)-M25</f>
        <v>0</v>
      </c>
      <c r="E61" s="182">
        <f>(E60+D61)-D62</f>
        <v>0</v>
      </c>
      <c r="F61" s="182">
        <f t="shared" ref="F61:M61" si="21">(F60+E61)-E62</f>
        <v>0</v>
      </c>
      <c r="G61" s="182">
        <f t="shared" si="21"/>
        <v>0</v>
      </c>
      <c r="H61" s="182">
        <f t="shared" si="21"/>
        <v>0</v>
      </c>
      <c r="I61" s="182">
        <f t="shared" si="21"/>
        <v>0</v>
      </c>
      <c r="J61" s="182">
        <f t="shared" si="21"/>
        <v>0</v>
      </c>
      <c r="K61" s="182">
        <f t="shared" si="21"/>
        <v>0</v>
      </c>
      <c r="L61" s="182">
        <f t="shared" si="21"/>
        <v>0</v>
      </c>
      <c r="M61" s="182">
        <f t="shared" si="21"/>
        <v>0</v>
      </c>
    </row>
    <row r="62" spans="1:13" x14ac:dyDescent="0.2">
      <c r="A62" s="575" t="s">
        <v>259</v>
      </c>
      <c r="B62" s="576"/>
      <c r="C62" s="577"/>
      <c r="D62" s="182">
        <f>IF($C$19=0,0,IF(D53&lt;0,0,IF(D61&gt;D59,D59,D61)))</f>
        <v>0</v>
      </c>
      <c r="E62" s="182">
        <f t="shared" ref="E62:M62" si="22">IF($C$19=0,0,IF(E53&lt;0,0,IF(E61&gt;E59,E59,E61)))</f>
        <v>0</v>
      </c>
      <c r="F62" s="182">
        <f t="shared" si="22"/>
        <v>0</v>
      </c>
      <c r="G62" s="182">
        <f t="shared" si="22"/>
        <v>0</v>
      </c>
      <c r="H62" s="182">
        <f t="shared" si="22"/>
        <v>0</v>
      </c>
      <c r="I62" s="182">
        <f t="shared" si="22"/>
        <v>0</v>
      </c>
      <c r="J62" s="182">
        <f t="shared" si="22"/>
        <v>0</v>
      </c>
      <c r="K62" s="182">
        <f t="shared" si="22"/>
        <v>0</v>
      </c>
      <c r="L62" s="182">
        <f t="shared" si="22"/>
        <v>0</v>
      </c>
      <c r="M62" s="182">
        <f t="shared" si="22"/>
        <v>0</v>
      </c>
    </row>
    <row r="63" spans="1:13" x14ac:dyDescent="0.2">
      <c r="A63" s="784" t="s">
        <v>193</v>
      </c>
      <c r="B63" s="785"/>
      <c r="C63" s="786"/>
      <c r="D63" s="197" t="str">
        <f>IF($C$19=0,0,IF(D52=0,"N/A",D$44/D$52))</f>
        <v>N/A</v>
      </c>
      <c r="E63" s="197" t="str">
        <f t="shared" ref="E63:M63" si="23">IF($C$19=0,0,IF(E52=0,"N/A",E$44/E$52))</f>
        <v>N/A</v>
      </c>
      <c r="F63" s="197" t="str">
        <f t="shared" si="23"/>
        <v>N/A</v>
      </c>
      <c r="G63" s="197" t="str">
        <f t="shared" si="23"/>
        <v>N/A</v>
      </c>
      <c r="H63" s="197" t="str">
        <f t="shared" si="23"/>
        <v>N/A</v>
      </c>
      <c r="I63" s="197" t="str">
        <f t="shared" si="23"/>
        <v>N/A</v>
      </c>
      <c r="J63" s="197" t="str">
        <f t="shared" si="23"/>
        <v>N/A</v>
      </c>
      <c r="K63" s="197" t="str">
        <f t="shared" si="23"/>
        <v>N/A</v>
      </c>
      <c r="L63" s="197" t="str">
        <f t="shared" si="23"/>
        <v>N/A</v>
      </c>
      <c r="M63" s="197" t="str">
        <f t="shared" si="23"/>
        <v>N/A</v>
      </c>
    </row>
    <row r="64" spans="1:13" ht="12.75" customHeight="1" x14ac:dyDescent="0.2">
      <c r="A64" s="855"/>
      <c r="B64" s="855"/>
      <c r="C64" s="855"/>
      <c r="D64" s="855"/>
      <c r="E64" s="855"/>
      <c r="F64" s="855"/>
      <c r="G64" s="855"/>
      <c r="H64" s="855"/>
      <c r="I64" s="855"/>
      <c r="J64" s="855"/>
      <c r="K64" s="855"/>
      <c r="L64" s="855"/>
      <c r="M64" s="855"/>
    </row>
    <row r="65" spans="1:13" hidden="1" x14ac:dyDescent="0.2">
      <c r="A65" s="846" t="s">
        <v>299</v>
      </c>
      <c r="B65" s="846"/>
      <c r="C65" s="846"/>
      <c r="D65" s="846"/>
      <c r="E65" s="846"/>
      <c r="F65" s="846"/>
      <c r="G65" s="846"/>
      <c r="H65" s="846"/>
      <c r="I65" s="846"/>
      <c r="J65" s="846"/>
      <c r="K65" s="846"/>
      <c r="L65" s="846"/>
      <c r="M65" s="846"/>
    </row>
    <row r="66" spans="1:13" hidden="1" x14ac:dyDescent="0.2">
      <c r="A66" s="539" t="s">
        <v>298</v>
      </c>
      <c r="B66" s="606"/>
      <c r="C66" s="540"/>
      <c r="D66" s="10">
        <v>0</v>
      </c>
      <c r="E66" s="10">
        <v>0</v>
      </c>
      <c r="F66" s="10">
        <v>0</v>
      </c>
      <c r="G66" s="10">
        <v>0</v>
      </c>
      <c r="H66" s="10">
        <v>0</v>
      </c>
      <c r="I66" s="10">
        <v>0</v>
      </c>
      <c r="J66" s="10">
        <v>0</v>
      </c>
      <c r="K66" s="10">
        <v>0</v>
      </c>
      <c r="L66" s="10">
        <v>0</v>
      </c>
      <c r="M66" s="10">
        <v>0</v>
      </c>
    </row>
    <row r="67" spans="1:13" hidden="1" x14ac:dyDescent="0.2">
      <c r="A67" s="575" t="s">
        <v>194</v>
      </c>
      <c r="B67" s="576"/>
      <c r="C67" s="241" t="str">
        <f>C30</f>
        <v>Yes</v>
      </c>
      <c r="D67" s="182">
        <f>IF($C$30="Yes",D66,0)</f>
        <v>0</v>
      </c>
      <c r="E67" s="184">
        <f>IF($C$30="Yes",(E66+D67)-D68,0)</f>
        <v>0</v>
      </c>
      <c r="F67" s="184">
        <f t="shared" ref="F67" si="24">IF($C$30="Yes",(F66+E67)-E68,0)</f>
        <v>0</v>
      </c>
      <c r="G67" s="184">
        <f t="shared" ref="G67" si="25">IF($C$30="Yes",(G66+F67)-F68,0)</f>
        <v>0</v>
      </c>
      <c r="H67" s="184">
        <f t="shared" ref="H67" si="26">IF($C$30="Yes",(H66+G67)-G68,0)</f>
        <v>0</v>
      </c>
      <c r="I67" s="184">
        <f t="shared" ref="I67" si="27">IF($C$30="Yes",(I66+H67)-H68,0)</f>
        <v>0</v>
      </c>
      <c r="J67" s="184">
        <f t="shared" ref="J67" si="28">IF($C$30="Yes",(J66+I67)-I68,0)</f>
        <v>0</v>
      </c>
      <c r="K67" s="184">
        <f t="shared" ref="K67" si="29">IF($C$30="Yes",(K66+J67)-J68,0)</f>
        <v>0</v>
      </c>
      <c r="L67" s="184">
        <f t="shared" ref="L67" si="30">IF($C$30="Yes",(L66+K67)-K68,0)</f>
        <v>0</v>
      </c>
      <c r="M67" s="184">
        <f t="shared" ref="M67" si="31">IF($C$30="Yes",(M66+L67)-L68,0)</f>
        <v>0</v>
      </c>
    </row>
    <row r="68" spans="1:13" hidden="1" x14ac:dyDescent="0.2">
      <c r="A68" s="575" t="s">
        <v>199</v>
      </c>
      <c r="B68" s="576"/>
      <c r="C68" s="577"/>
      <c r="D68" s="182">
        <f t="shared" ref="D68:M68" si="32">IF(D53&lt;0,0,IF(D67&gt;D53,D53,IF($C$30="Yes",D67,IF(D66&gt;D53,D53,D66))))</f>
        <v>0</v>
      </c>
      <c r="E68" s="182">
        <f t="shared" si="32"/>
        <v>0</v>
      </c>
      <c r="F68" s="182">
        <f t="shared" si="32"/>
        <v>0</v>
      </c>
      <c r="G68" s="182">
        <f t="shared" si="32"/>
        <v>0</v>
      </c>
      <c r="H68" s="182">
        <f t="shared" si="32"/>
        <v>0</v>
      </c>
      <c r="I68" s="182">
        <f t="shared" si="32"/>
        <v>0</v>
      </c>
      <c r="J68" s="182">
        <f t="shared" si="32"/>
        <v>0</v>
      </c>
      <c r="K68" s="182">
        <f t="shared" si="32"/>
        <v>0</v>
      </c>
      <c r="L68" s="182">
        <f t="shared" si="32"/>
        <v>0</v>
      </c>
      <c r="M68" s="182">
        <f t="shared" si="32"/>
        <v>0</v>
      </c>
    </row>
    <row r="69" spans="1:13" hidden="1" x14ac:dyDescent="0.2">
      <c r="A69" s="575" t="s">
        <v>568</v>
      </c>
      <c r="B69" s="576"/>
      <c r="C69" s="577"/>
      <c r="D69" s="462">
        <f>IF(D66&gt;0,D53-D68,0)</f>
        <v>0</v>
      </c>
      <c r="E69" s="462">
        <f t="shared" ref="E69:M69" si="33">IF(E66&gt;0,E53-E68,0)</f>
        <v>0</v>
      </c>
      <c r="F69" s="462">
        <f t="shared" si="33"/>
        <v>0</v>
      </c>
      <c r="G69" s="462">
        <f t="shared" si="33"/>
        <v>0</v>
      </c>
      <c r="H69" s="462">
        <f t="shared" si="33"/>
        <v>0</v>
      </c>
      <c r="I69" s="462">
        <f t="shared" si="33"/>
        <v>0</v>
      </c>
      <c r="J69" s="462">
        <f t="shared" si="33"/>
        <v>0</v>
      </c>
      <c r="K69" s="462">
        <f t="shared" si="33"/>
        <v>0</v>
      </c>
      <c r="L69" s="462">
        <f t="shared" si="33"/>
        <v>0</v>
      </c>
      <c r="M69" s="462">
        <f t="shared" si="33"/>
        <v>0</v>
      </c>
    </row>
    <row r="70" spans="1:13" hidden="1" x14ac:dyDescent="0.2">
      <c r="A70" s="832" t="s">
        <v>301</v>
      </c>
      <c r="B70" s="847"/>
      <c r="C70" s="833"/>
      <c r="D70" s="201">
        <f>IF(D66=0,0,SOURCES!$H$50)</f>
        <v>0</v>
      </c>
      <c r="E70" s="201">
        <f>IF(E66=0,0,SOURCES!$H$50)</f>
        <v>0</v>
      </c>
      <c r="F70" s="201">
        <f>IF(F66=0,0,SOURCES!$H$50)</f>
        <v>0</v>
      </c>
      <c r="G70" s="201">
        <f>IF(G66=0,0,SOURCES!$H$50)</f>
        <v>0</v>
      </c>
      <c r="H70" s="201">
        <f>IF(H66=0,0,SOURCES!$H$50)</f>
        <v>0</v>
      </c>
      <c r="I70" s="201">
        <f>IF(I66=0,0,SOURCES!$H$50)</f>
        <v>0</v>
      </c>
      <c r="J70" s="201">
        <f>IF(J66=0,0,SOURCES!$H$50)</f>
        <v>0</v>
      </c>
      <c r="K70" s="201">
        <f>IF(K66=0,0,SOURCES!$H$50)</f>
        <v>0</v>
      </c>
      <c r="L70" s="201">
        <f>IF(L66=0,0,SOURCES!$H$50)</f>
        <v>0</v>
      </c>
      <c r="M70" s="201">
        <f>IF(M66=0,0,SOURCES!$H$50)</f>
        <v>0</v>
      </c>
    </row>
    <row r="71" spans="1:13" hidden="1" x14ac:dyDescent="0.2">
      <c r="A71" s="575" t="s">
        <v>302</v>
      </c>
      <c r="B71" s="576"/>
      <c r="C71" s="577"/>
      <c r="D71" s="199">
        <f>D70</f>
        <v>0</v>
      </c>
      <c r="E71" s="182">
        <f>(E70+D71)-D72</f>
        <v>0</v>
      </c>
      <c r="F71" s="182">
        <f t="shared" ref="F71:M71" si="34">(F70+E71)-E72</f>
        <v>0</v>
      </c>
      <c r="G71" s="182">
        <f t="shared" si="34"/>
        <v>0</v>
      </c>
      <c r="H71" s="182">
        <f t="shared" si="34"/>
        <v>0</v>
      </c>
      <c r="I71" s="182">
        <f t="shared" si="34"/>
        <v>0</v>
      </c>
      <c r="J71" s="182">
        <f t="shared" si="34"/>
        <v>0</v>
      </c>
      <c r="K71" s="182">
        <f t="shared" si="34"/>
        <v>0</v>
      </c>
      <c r="L71" s="182">
        <f t="shared" si="34"/>
        <v>0</v>
      </c>
      <c r="M71" s="182">
        <f t="shared" si="34"/>
        <v>0</v>
      </c>
    </row>
    <row r="72" spans="1:13" hidden="1" x14ac:dyDescent="0.2">
      <c r="A72" s="575" t="s">
        <v>300</v>
      </c>
      <c r="B72" s="576"/>
      <c r="C72" s="577"/>
      <c r="D72" s="182">
        <f>IF(D53&lt;0,0,IF(D71&gt;D69,D69,D71))</f>
        <v>0</v>
      </c>
      <c r="E72" s="182">
        <f t="shared" ref="E72:M72" si="35">IF(E53&lt;0,0,IF(E71&gt;E69,E69,E71))</f>
        <v>0</v>
      </c>
      <c r="F72" s="182">
        <f t="shared" si="35"/>
        <v>0</v>
      </c>
      <c r="G72" s="182">
        <f t="shared" si="35"/>
        <v>0</v>
      </c>
      <c r="H72" s="182">
        <f t="shared" si="35"/>
        <v>0</v>
      </c>
      <c r="I72" s="182">
        <f t="shared" si="35"/>
        <v>0</v>
      </c>
      <c r="J72" s="182">
        <f t="shared" si="35"/>
        <v>0</v>
      </c>
      <c r="K72" s="182">
        <f t="shared" si="35"/>
        <v>0</v>
      </c>
      <c r="L72" s="182">
        <f t="shared" si="35"/>
        <v>0</v>
      </c>
      <c r="M72" s="182">
        <f t="shared" si="35"/>
        <v>0</v>
      </c>
    </row>
    <row r="73" spans="1:13" hidden="1" x14ac:dyDescent="0.2">
      <c r="A73" s="784" t="s">
        <v>193</v>
      </c>
      <c r="B73" s="785"/>
      <c r="C73" s="786"/>
      <c r="D73" s="197" t="str">
        <f>IF($C$19&gt;0,"N/A",IF(D52=0,"N/A",D$44/D$52))</f>
        <v>N/A</v>
      </c>
      <c r="E73" s="197" t="str">
        <f t="shared" ref="E73:M73" si="36">IF($C$19&gt;0,"N/A",IF(E52=0,"N/A",E$44/E$52))</f>
        <v>N/A</v>
      </c>
      <c r="F73" s="197" t="str">
        <f t="shared" si="36"/>
        <v>N/A</v>
      </c>
      <c r="G73" s="197" t="str">
        <f t="shared" si="36"/>
        <v>N/A</v>
      </c>
      <c r="H73" s="197" t="str">
        <f t="shared" si="36"/>
        <v>N/A</v>
      </c>
      <c r="I73" s="197" t="str">
        <f t="shared" si="36"/>
        <v>N/A</v>
      </c>
      <c r="J73" s="197" t="str">
        <f t="shared" si="36"/>
        <v>N/A</v>
      </c>
      <c r="K73" s="197" t="str">
        <f t="shared" si="36"/>
        <v>N/A</v>
      </c>
      <c r="L73" s="197" t="str">
        <f t="shared" si="36"/>
        <v>N/A</v>
      </c>
      <c r="M73" s="197" t="str">
        <f t="shared" si="36"/>
        <v>N/A</v>
      </c>
    </row>
  </sheetData>
  <sheetProtection password="DE49" sheet="1" objects="1" scenarios="1"/>
  <mergeCells count="75">
    <mergeCell ref="D2:M2"/>
    <mergeCell ref="D39:M39"/>
    <mergeCell ref="A64:M64"/>
    <mergeCell ref="A27:M27"/>
    <mergeCell ref="A45:C45"/>
    <mergeCell ref="A8:C8"/>
    <mergeCell ref="A39:B39"/>
    <mergeCell ref="A3:M3"/>
    <mergeCell ref="A40:M40"/>
    <mergeCell ref="A63:C63"/>
    <mergeCell ref="A37:M37"/>
    <mergeCell ref="A57:B57"/>
    <mergeCell ref="A58:C58"/>
    <mergeCell ref="A60:C60"/>
    <mergeCell ref="A61:C61"/>
    <mergeCell ref="A62:C62"/>
    <mergeCell ref="A56:B56"/>
    <mergeCell ref="A59:C59"/>
    <mergeCell ref="A46:M46"/>
    <mergeCell ref="A47:M47"/>
    <mergeCell ref="A48:C48"/>
    <mergeCell ref="A49:C49"/>
    <mergeCell ref="A50:C50"/>
    <mergeCell ref="A51:C51"/>
    <mergeCell ref="A52:C52"/>
    <mergeCell ref="A53:C53"/>
    <mergeCell ref="A54:M54"/>
    <mergeCell ref="A55:M55"/>
    <mergeCell ref="A41:C41"/>
    <mergeCell ref="A42:C42"/>
    <mergeCell ref="A43:C43"/>
    <mergeCell ref="A44:C44"/>
    <mergeCell ref="A24:C24"/>
    <mergeCell ref="A26:C26"/>
    <mergeCell ref="A38:M38"/>
    <mergeCell ref="A30:B30"/>
    <mergeCell ref="A31:C31"/>
    <mergeCell ref="A33:C33"/>
    <mergeCell ref="A34:C34"/>
    <mergeCell ref="A35:C35"/>
    <mergeCell ref="A36:C36"/>
    <mergeCell ref="A29:C29"/>
    <mergeCell ref="A28:M28"/>
    <mergeCell ref="A32:C32"/>
    <mergeCell ref="A1:M1"/>
    <mergeCell ref="A21:C21"/>
    <mergeCell ref="A10:M10"/>
    <mergeCell ref="A18:M18"/>
    <mergeCell ref="A5:C5"/>
    <mergeCell ref="A6:C6"/>
    <mergeCell ref="A7:C7"/>
    <mergeCell ref="A4:C4"/>
    <mergeCell ref="A11:C11"/>
    <mergeCell ref="A12:C12"/>
    <mergeCell ref="A9:M9"/>
    <mergeCell ref="A20:B20"/>
    <mergeCell ref="A2:B2"/>
    <mergeCell ref="A19:B19"/>
    <mergeCell ref="A13:C13"/>
    <mergeCell ref="A14:C14"/>
    <mergeCell ref="A16:C16"/>
    <mergeCell ref="A23:C23"/>
    <mergeCell ref="A25:C25"/>
    <mergeCell ref="A17:M17"/>
    <mergeCell ref="A15:C15"/>
    <mergeCell ref="A22:C22"/>
    <mergeCell ref="A71:C71"/>
    <mergeCell ref="A72:C72"/>
    <mergeCell ref="A73:C73"/>
    <mergeCell ref="A65:M65"/>
    <mergeCell ref="A66:C66"/>
    <mergeCell ref="A67:B67"/>
    <mergeCell ref="A68:C68"/>
    <mergeCell ref="A70:C70"/>
    <mergeCell ref="A69:C69"/>
  </mergeCells>
  <printOptions horizontalCentered="1"/>
  <pageMargins left="0.25" right="0.25" top="0.5" bottom="0.25" header="0.3" footer="0.3"/>
  <pageSetup orientation="landscape" horizontalDpi="1200" verticalDpi="1200" r:id="rId1"/>
  <headerFooter>
    <oddFooter>&amp;R&amp;"+,Italic"&amp;8&amp;F  &amp;A  &amp;D</oddFooter>
  </headerFooter>
  <rowBreaks count="1" manualBreakCount="1">
    <brk id="37" max="16383" man="1"/>
  </rowBreaks>
  <ignoredErrors>
    <ignoredError sqref="E61"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81"/>
  <sheetViews>
    <sheetView showGridLines="0" view="pageBreakPreview" zoomScaleNormal="100" zoomScaleSheetLayoutView="100" workbookViewId="0">
      <selection activeCell="H1" sqref="H1:I1048576"/>
    </sheetView>
  </sheetViews>
  <sheetFormatPr defaultRowHeight="12.75" x14ac:dyDescent="0.2"/>
  <cols>
    <col min="1" max="1" width="15.5" style="130" customWidth="1"/>
    <col min="2" max="4" width="13.75" style="130" customWidth="1"/>
    <col min="5" max="5" width="15" style="130" customWidth="1"/>
    <col min="6" max="6" width="14" style="130" customWidth="1"/>
    <col min="7" max="7" width="7.25" style="130" customWidth="1"/>
    <col min="8" max="16384" width="9" style="130"/>
  </cols>
  <sheetData>
    <row r="1" spans="1:8" s="43" customFormat="1" ht="21.95" customHeight="1" x14ac:dyDescent="0.25">
      <c r="A1" s="689" t="s">
        <v>261</v>
      </c>
      <c r="B1" s="689"/>
      <c r="C1" s="689"/>
      <c r="D1" s="689"/>
      <c r="E1" s="689"/>
      <c r="F1" s="689"/>
      <c r="G1" s="121"/>
      <c r="H1" s="121"/>
    </row>
    <row r="2" spans="1:8" s="145" customFormat="1" ht="12" customHeight="1" x14ac:dyDescent="0.2">
      <c r="A2" s="144"/>
      <c r="B2" s="144"/>
      <c r="C2" s="144"/>
      <c r="D2" s="144"/>
      <c r="E2" s="144"/>
      <c r="F2" s="144"/>
      <c r="G2" s="144"/>
      <c r="H2" s="144"/>
    </row>
    <row r="3" spans="1:8" s="145" customFormat="1" ht="12" customHeight="1" x14ac:dyDescent="0.2">
      <c r="A3" s="41" t="s">
        <v>204</v>
      </c>
      <c r="B3" s="144"/>
      <c r="C3" s="144"/>
      <c r="D3" s="144"/>
      <c r="E3" s="144"/>
      <c r="F3" s="144"/>
      <c r="G3" s="144"/>
      <c r="H3" s="144"/>
    </row>
    <row r="4" spans="1:8" s="147" customFormat="1" ht="6" customHeight="1" x14ac:dyDescent="0.2">
      <c r="A4" s="146"/>
      <c r="B4" s="146"/>
      <c r="C4" s="146"/>
      <c r="D4" s="146"/>
      <c r="E4" s="146"/>
      <c r="F4" s="146"/>
    </row>
    <row r="5" spans="1:8" s="147" customFormat="1" ht="12" customHeight="1" x14ac:dyDescent="0.2">
      <c r="A5" s="148" t="s">
        <v>270</v>
      </c>
      <c r="B5" s="866" t="str">
        <f>IF('GEN INFO'!C10=0," ",'GEN INFO'!C10)</f>
        <v xml:space="preserve"> </v>
      </c>
      <c r="C5" s="866"/>
      <c r="D5" s="866"/>
      <c r="E5" s="866"/>
      <c r="F5" s="223">
        <f ca="1">NOW()</f>
        <v>41978.465642824071</v>
      </c>
    </row>
    <row r="6" spans="1:8" s="147" customFormat="1" ht="12" customHeight="1" x14ac:dyDescent="0.2">
      <c r="A6" s="148" t="s">
        <v>271</v>
      </c>
      <c r="B6" s="213" t="str">
        <f>IF('GEN INFO'!I8=0," ",'GEN INFO'!I8)</f>
        <v xml:space="preserve"> </v>
      </c>
      <c r="C6" s="149" t="s">
        <v>10</v>
      </c>
      <c r="D6" s="208" t="str">
        <f>IF('GEN INFO'!L8=0," ",'GEN INFO'!L8)</f>
        <v>DE</v>
      </c>
      <c r="E6" s="150"/>
      <c r="F6" s="151"/>
    </row>
    <row r="7" spans="1:8" s="147" customFormat="1" ht="12" customHeight="1" x14ac:dyDescent="0.2">
      <c r="A7" s="148" t="s">
        <v>272</v>
      </c>
      <c r="B7" s="207" t="str">
        <f>IF('GEN INFO'!J6=0," ",'GEN INFO'!J6)</f>
        <v xml:space="preserve"> </v>
      </c>
      <c r="C7" s="149" t="s">
        <v>9</v>
      </c>
      <c r="D7" s="208" t="str">
        <f>IF('GEN INFO'!L6=0," ",'GEN INFO'!L6)</f>
        <v xml:space="preserve"> </v>
      </c>
      <c r="E7" s="150"/>
      <c r="F7" s="152"/>
    </row>
    <row r="8" spans="1:8" s="147" customFormat="1" ht="6" customHeight="1" x14ac:dyDescent="0.2">
      <c r="A8" s="153"/>
      <c r="B8" s="154"/>
      <c r="C8" s="155"/>
      <c r="D8" s="156"/>
      <c r="E8" s="153"/>
      <c r="F8" s="157"/>
    </row>
    <row r="9" spans="1:8" ht="12" customHeight="1" x14ac:dyDescent="0.2">
      <c r="A9" s="158" t="s">
        <v>273</v>
      </c>
      <c r="B9" s="142"/>
      <c r="C9" s="142"/>
      <c r="D9" s="142"/>
      <c r="E9" s="142"/>
      <c r="F9" s="142"/>
    </row>
    <row r="10" spans="1:8" ht="6" customHeight="1" x14ac:dyDescent="0.2">
      <c r="A10" s="142"/>
      <c r="B10" s="142"/>
      <c r="C10" s="142"/>
      <c r="D10" s="142"/>
      <c r="E10" s="142"/>
      <c r="F10" s="142"/>
    </row>
    <row r="11" spans="1:8" ht="12" customHeight="1" x14ac:dyDescent="0.2">
      <c r="A11" s="162" t="s">
        <v>274</v>
      </c>
      <c r="B11" s="861" t="str">
        <f>SOURCES!A36</f>
        <v>Psource A</v>
      </c>
      <c r="C11" s="861"/>
      <c r="D11" s="861"/>
      <c r="E11" s="861"/>
      <c r="F11" s="862"/>
    </row>
    <row r="12" spans="1:8" ht="12" customHeight="1" x14ac:dyDescent="0.2">
      <c r="A12" s="162" t="s">
        <v>275</v>
      </c>
      <c r="B12" s="209">
        <f>SOURCES!D36</f>
        <v>0</v>
      </c>
      <c r="C12" s="163"/>
      <c r="D12" s="163"/>
      <c r="E12" s="163"/>
      <c r="F12" s="164"/>
    </row>
    <row r="13" spans="1:8" ht="12" customHeight="1" x14ac:dyDescent="0.2">
      <c r="A13" s="160" t="s">
        <v>276</v>
      </c>
      <c r="B13" s="210">
        <f>F13/12</f>
        <v>0</v>
      </c>
      <c r="C13" s="159"/>
      <c r="D13" s="159"/>
      <c r="E13" s="161" t="s">
        <v>280</v>
      </c>
      <c r="F13" s="214">
        <f>SOURCES!G36</f>
        <v>0</v>
      </c>
    </row>
    <row r="14" spans="1:8" ht="12" customHeight="1" x14ac:dyDescent="0.2">
      <c r="A14" s="160" t="s">
        <v>277</v>
      </c>
      <c r="B14" s="211">
        <f>F14*12</f>
        <v>0</v>
      </c>
      <c r="C14" s="159"/>
      <c r="D14" s="159"/>
      <c r="E14" s="177" t="s">
        <v>281</v>
      </c>
      <c r="F14" s="215">
        <f>SOURCES!E36</f>
        <v>0</v>
      </c>
    </row>
    <row r="15" spans="1:8" ht="12" customHeight="1" x14ac:dyDescent="0.2">
      <c r="A15" s="160" t="s">
        <v>278</v>
      </c>
      <c r="B15" s="212">
        <f>IF(ISERR(PMT(B13,B14,-B12)),0,PMT(B13,B14,-B12))</f>
        <v>0</v>
      </c>
      <c r="C15" s="159"/>
      <c r="D15" s="159"/>
      <c r="E15" s="177" t="s">
        <v>282</v>
      </c>
      <c r="F15" s="216">
        <f>B15*12</f>
        <v>0</v>
      </c>
    </row>
    <row r="16" spans="1:8" ht="12" customHeight="1" x14ac:dyDescent="0.2">
      <c r="A16" s="858" t="s">
        <v>279</v>
      </c>
      <c r="B16" s="859"/>
      <c r="C16" s="213">
        <f>'GEN INFO'!J6</f>
        <v>0</v>
      </c>
      <c r="D16" s="860" t="s">
        <v>283</v>
      </c>
      <c r="E16" s="860"/>
      <c r="F16" s="217">
        <f>'GEN INFO'!L6</f>
        <v>0</v>
      </c>
    </row>
    <row r="17" spans="1:6" ht="12" customHeight="1" x14ac:dyDescent="0.2">
      <c r="A17" s="165"/>
      <c r="B17" s="166"/>
      <c r="C17" s="166"/>
      <c r="D17" s="165"/>
      <c r="E17" s="165"/>
      <c r="F17" s="167"/>
    </row>
    <row r="18" spans="1:6" ht="12" customHeight="1" x14ac:dyDescent="0.2">
      <c r="A18" s="867" t="s">
        <v>284</v>
      </c>
      <c r="B18" s="867"/>
      <c r="C18" s="867"/>
      <c r="D18" s="867"/>
      <c r="E18" s="867"/>
      <c r="F18" s="867"/>
    </row>
    <row r="19" spans="1:6" ht="6" customHeight="1" x14ac:dyDescent="0.2">
      <c r="A19" s="174"/>
      <c r="B19" s="174"/>
      <c r="C19" s="174"/>
      <c r="D19" s="174"/>
      <c r="E19" s="174"/>
      <c r="F19" s="174"/>
    </row>
    <row r="20" spans="1:6" ht="12" customHeight="1" x14ac:dyDescent="0.2">
      <c r="A20" s="865" t="s">
        <v>9</v>
      </c>
      <c r="B20" s="865" t="s">
        <v>285</v>
      </c>
      <c r="C20" s="865" t="s">
        <v>286</v>
      </c>
      <c r="D20" s="865" t="s">
        <v>287</v>
      </c>
      <c r="E20" s="865" t="s">
        <v>288</v>
      </c>
      <c r="F20" s="865" t="s">
        <v>289</v>
      </c>
    </row>
    <row r="21" spans="1:6" ht="12" customHeight="1" x14ac:dyDescent="0.2">
      <c r="A21" s="865"/>
      <c r="B21" s="865"/>
      <c r="C21" s="865"/>
      <c r="D21" s="865"/>
      <c r="E21" s="865"/>
      <c r="F21" s="865"/>
    </row>
    <row r="22" spans="1:6" s="131" customFormat="1" ht="6" customHeight="1" x14ac:dyDescent="0.2">
      <c r="A22" s="143"/>
      <c r="B22" s="143"/>
      <c r="C22" s="143"/>
      <c r="D22" s="143"/>
      <c r="E22" s="143"/>
      <c r="F22" s="173"/>
    </row>
    <row r="23" spans="1:6" ht="12" customHeight="1" x14ac:dyDescent="0.2">
      <c r="A23" s="172">
        <v>2011</v>
      </c>
      <c r="B23" s="218">
        <f>IF(A23=$F$16,$B$14-13+$C$16,IF(B22-12&gt;0,B22-12,0))</f>
        <v>0</v>
      </c>
      <c r="C23" s="219">
        <f>IF(A23=$F$16,(13-$C$16)*$B$15,(B22-B23)*$B$15)</f>
        <v>0</v>
      </c>
      <c r="D23" s="220">
        <f>C23-E23</f>
        <v>0</v>
      </c>
      <c r="E23" s="219">
        <f>IF(A23=$F$16,$B$12-F23,F22-F23)</f>
        <v>0</v>
      </c>
      <c r="F23" s="219">
        <f>IF(ISERR(PV($B$13,$B23,-$B$15)),0,PV($B$13,$B23,-$B$15))</f>
        <v>0</v>
      </c>
    </row>
    <row r="24" spans="1:6" s="147" customFormat="1" ht="12" customHeight="1" x14ac:dyDescent="0.2">
      <c r="A24" s="171">
        <f t="shared" ref="A24:A79" si="0">A23+1</f>
        <v>2012</v>
      </c>
      <c r="B24" s="218">
        <f t="shared" ref="B24:B65" si="1">IF(A24=$F$16,$B$14-13+$C$16,IF(B23-12&gt;0,B23-12,0))</f>
        <v>0</v>
      </c>
      <c r="C24" s="219">
        <f t="shared" ref="C24:C65" si="2">IF(A24=$F$16,(13-$C$16)*$B$15,(B23-B24)*$B$15)</f>
        <v>0</v>
      </c>
      <c r="D24" s="220">
        <f t="shared" ref="D24:D79" si="3">C24-E24</f>
        <v>0</v>
      </c>
      <c r="E24" s="219">
        <f t="shared" ref="E24:E65" si="4">IF(A24=$F$16,$B$12-F24,F23-F24)</f>
        <v>0</v>
      </c>
      <c r="F24" s="219">
        <f t="shared" ref="F24:F79" si="5">IF(ISERR(PV($B$13,$B24,-$B$15)),0,PV($B$13,$B24,-$B$15))</f>
        <v>0</v>
      </c>
    </row>
    <row r="25" spans="1:6" s="147" customFormat="1" ht="12" customHeight="1" x14ac:dyDescent="0.2">
      <c r="A25" s="171">
        <f t="shared" si="0"/>
        <v>2013</v>
      </c>
      <c r="B25" s="218">
        <f t="shared" si="1"/>
        <v>0</v>
      </c>
      <c r="C25" s="219">
        <f t="shared" si="2"/>
        <v>0</v>
      </c>
      <c r="D25" s="220">
        <f t="shared" si="3"/>
        <v>0</v>
      </c>
      <c r="E25" s="219">
        <f t="shared" si="4"/>
        <v>0</v>
      </c>
      <c r="F25" s="219">
        <f t="shared" si="5"/>
        <v>0</v>
      </c>
    </row>
    <row r="26" spans="1:6" s="147" customFormat="1" ht="12" customHeight="1" x14ac:dyDescent="0.2">
      <c r="A26" s="171">
        <f t="shared" si="0"/>
        <v>2014</v>
      </c>
      <c r="B26" s="218">
        <f t="shared" si="1"/>
        <v>0</v>
      </c>
      <c r="C26" s="219">
        <f t="shared" si="2"/>
        <v>0</v>
      </c>
      <c r="D26" s="220">
        <f t="shared" si="3"/>
        <v>0</v>
      </c>
      <c r="E26" s="219">
        <f t="shared" si="4"/>
        <v>0</v>
      </c>
      <c r="F26" s="219">
        <f t="shared" si="5"/>
        <v>0</v>
      </c>
    </row>
    <row r="27" spans="1:6" s="147" customFormat="1" ht="12" customHeight="1" x14ac:dyDescent="0.2">
      <c r="A27" s="171">
        <f t="shared" si="0"/>
        <v>2015</v>
      </c>
      <c r="B27" s="218">
        <f t="shared" si="1"/>
        <v>0</v>
      </c>
      <c r="C27" s="219">
        <f t="shared" si="2"/>
        <v>0</v>
      </c>
      <c r="D27" s="220">
        <f t="shared" si="3"/>
        <v>0</v>
      </c>
      <c r="E27" s="219">
        <f t="shared" si="4"/>
        <v>0</v>
      </c>
      <c r="F27" s="219">
        <f t="shared" si="5"/>
        <v>0</v>
      </c>
    </row>
    <row r="28" spans="1:6" s="147" customFormat="1" ht="12" customHeight="1" x14ac:dyDescent="0.2">
      <c r="A28" s="171">
        <f t="shared" si="0"/>
        <v>2016</v>
      </c>
      <c r="B28" s="218">
        <f t="shared" si="1"/>
        <v>0</v>
      </c>
      <c r="C28" s="219">
        <f t="shared" si="2"/>
        <v>0</v>
      </c>
      <c r="D28" s="220">
        <f t="shared" si="3"/>
        <v>0</v>
      </c>
      <c r="E28" s="219">
        <f t="shared" si="4"/>
        <v>0</v>
      </c>
      <c r="F28" s="219">
        <f t="shared" si="5"/>
        <v>0</v>
      </c>
    </row>
    <row r="29" spans="1:6" s="147" customFormat="1" ht="12" customHeight="1" x14ac:dyDescent="0.2">
      <c r="A29" s="171">
        <f t="shared" si="0"/>
        <v>2017</v>
      </c>
      <c r="B29" s="218">
        <f t="shared" si="1"/>
        <v>0</v>
      </c>
      <c r="C29" s="219">
        <f t="shared" si="2"/>
        <v>0</v>
      </c>
      <c r="D29" s="220">
        <f t="shared" si="3"/>
        <v>0</v>
      </c>
      <c r="E29" s="219">
        <f t="shared" si="4"/>
        <v>0</v>
      </c>
      <c r="F29" s="219">
        <f t="shared" si="5"/>
        <v>0</v>
      </c>
    </row>
    <row r="30" spans="1:6" s="147" customFormat="1" ht="12" customHeight="1" x14ac:dyDescent="0.2">
      <c r="A30" s="171">
        <f t="shared" si="0"/>
        <v>2018</v>
      </c>
      <c r="B30" s="218">
        <f t="shared" si="1"/>
        <v>0</v>
      </c>
      <c r="C30" s="219">
        <f t="shared" si="2"/>
        <v>0</v>
      </c>
      <c r="D30" s="220">
        <f t="shared" si="3"/>
        <v>0</v>
      </c>
      <c r="E30" s="219">
        <f t="shared" si="4"/>
        <v>0</v>
      </c>
      <c r="F30" s="219">
        <f t="shared" si="5"/>
        <v>0</v>
      </c>
    </row>
    <row r="31" spans="1:6" s="147" customFormat="1" ht="12" customHeight="1" x14ac:dyDescent="0.2">
      <c r="A31" s="171">
        <f t="shared" si="0"/>
        <v>2019</v>
      </c>
      <c r="B31" s="218">
        <f t="shared" si="1"/>
        <v>0</v>
      </c>
      <c r="C31" s="219">
        <f t="shared" si="2"/>
        <v>0</v>
      </c>
      <c r="D31" s="220">
        <f t="shared" si="3"/>
        <v>0</v>
      </c>
      <c r="E31" s="219">
        <f t="shared" si="4"/>
        <v>0</v>
      </c>
      <c r="F31" s="219">
        <f t="shared" si="5"/>
        <v>0</v>
      </c>
    </row>
    <row r="32" spans="1:6" s="147" customFormat="1" ht="12" customHeight="1" x14ac:dyDescent="0.2">
      <c r="A32" s="171">
        <f t="shared" si="0"/>
        <v>2020</v>
      </c>
      <c r="B32" s="218">
        <f t="shared" si="1"/>
        <v>0</v>
      </c>
      <c r="C32" s="219">
        <f t="shared" si="2"/>
        <v>0</v>
      </c>
      <c r="D32" s="220">
        <f t="shared" si="3"/>
        <v>0</v>
      </c>
      <c r="E32" s="219">
        <f t="shared" si="4"/>
        <v>0</v>
      </c>
      <c r="F32" s="219">
        <f t="shared" si="5"/>
        <v>0</v>
      </c>
    </row>
    <row r="33" spans="1:7" s="147" customFormat="1" ht="12" customHeight="1" x14ac:dyDescent="0.2">
      <c r="A33" s="171">
        <f t="shared" si="0"/>
        <v>2021</v>
      </c>
      <c r="B33" s="218">
        <f t="shared" si="1"/>
        <v>0</v>
      </c>
      <c r="C33" s="219">
        <f t="shared" si="2"/>
        <v>0</v>
      </c>
      <c r="D33" s="220">
        <f t="shared" si="3"/>
        <v>0</v>
      </c>
      <c r="E33" s="219">
        <f t="shared" si="4"/>
        <v>0</v>
      </c>
      <c r="F33" s="219">
        <f t="shared" si="5"/>
        <v>0</v>
      </c>
      <c r="G33" s="147" t="s">
        <v>262</v>
      </c>
    </row>
    <row r="34" spans="1:7" s="147" customFormat="1" ht="12" customHeight="1" x14ac:dyDescent="0.2">
      <c r="A34" s="171">
        <f t="shared" si="0"/>
        <v>2022</v>
      </c>
      <c r="B34" s="218">
        <f t="shared" si="1"/>
        <v>0</v>
      </c>
      <c r="C34" s="219">
        <f t="shared" si="2"/>
        <v>0</v>
      </c>
      <c r="D34" s="220">
        <f t="shared" si="3"/>
        <v>0</v>
      </c>
      <c r="E34" s="219">
        <f t="shared" si="4"/>
        <v>0</v>
      </c>
      <c r="F34" s="219">
        <f t="shared" si="5"/>
        <v>0</v>
      </c>
    </row>
    <row r="35" spans="1:7" s="147" customFormat="1" ht="12" customHeight="1" x14ac:dyDescent="0.2">
      <c r="A35" s="171">
        <f t="shared" si="0"/>
        <v>2023</v>
      </c>
      <c r="B35" s="218">
        <f t="shared" si="1"/>
        <v>0</v>
      </c>
      <c r="C35" s="219">
        <f t="shared" si="2"/>
        <v>0</v>
      </c>
      <c r="D35" s="220">
        <f t="shared" si="3"/>
        <v>0</v>
      </c>
      <c r="E35" s="219">
        <f t="shared" si="4"/>
        <v>0</v>
      </c>
      <c r="F35" s="219">
        <f t="shared" si="5"/>
        <v>0</v>
      </c>
    </row>
    <row r="36" spans="1:7" s="147" customFormat="1" ht="12" customHeight="1" x14ac:dyDescent="0.2">
      <c r="A36" s="171">
        <f t="shared" si="0"/>
        <v>2024</v>
      </c>
      <c r="B36" s="218">
        <f t="shared" si="1"/>
        <v>0</v>
      </c>
      <c r="C36" s="219">
        <f t="shared" si="2"/>
        <v>0</v>
      </c>
      <c r="D36" s="220">
        <f t="shared" si="3"/>
        <v>0</v>
      </c>
      <c r="E36" s="219">
        <f t="shared" si="4"/>
        <v>0</v>
      </c>
      <c r="F36" s="219">
        <f t="shared" si="5"/>
        <v>0</v>
      </c>
    </row>
    <row r="37" spans="1:7" s="147" customFormat="1" ht="12" customHeight="1" x14ac:dyDescent="0.2">
      <c r="A37" s="171">
        <f t="shared" si="0"/>
        <v>2025</v>
      </c>
      <c r="B37" s="218">
        <f t="shared" si="1"/>
        <v>0</v>
      </c>
      <c r="C37" s="219">
        <f t="shared" si="2"/>
        <v>0</v>
      </c>
      <c r="D37" s="220">
        <f t="shared" si="3"/>
        <v>0</v>
      </c>
      <c r="E37" s="219">
        <f t="shared" si="4"/>
        <v>0</v>
      </c>
      <c r="F37" s="219">
        <f t="shared" si="5"/>
        <v>0</v>
      </c>
    </row>
    <row r="38" spans="1:7" s="147" customFormat="1" ht="12" customHeight="1" x14ac:dyDescent="0.2">
      <c r="A38" s="171">
        <f t="shared" si="0"/>
        <v>2026</v>
      </c>
      <c r="B38" s="218">
        <f t="shared" si="1"/>
        <v>0</v>
      </c>
      <c r="C38" s="219">
        <f t="shared" si="2"/>
        <v>0</v>
      </c>
      <c r="D38" s="220">
        <f t="shared" si="3"/>
        <v>0</v>
      </c>
      <c r="E38" s="219">
        <f t="shared" si="4"/>
        <v>0</v>
      </c>
      <c r="F38" s="219">
        <f t="shared" si="5"/>
        <v>0</v>
      </c>
    </row>
    <row r="39" spans="1:7" s="147" customFormat="1" ht="12" customHeight="1" x14ac:dyDescent="0.2">
      <c r="A39" s="171">
        <f t="shared" si="0"/>
        <v>2027</v>
      </c>
      <c r="B39" s="218">
        <f t="shared" si="1"/>
        <v>0</v>
      </c>
      <c r="C39" s="219">
        <f t="shared" si="2"/>
        <v>0</v>
      </c>
      <c r="D39" s="220">
        <f t="shared" si="3"/>
        <v>0</v>
      </c>
      <c r="E39" s="219">
        <f t="shared" si="4"/>
        <v>0</v>
      </c>
      <c r="F39" s="219">
        <f t="shared" si="5"/>
        <v>0</v>
      </c>
    </row>
    <row r="40" spans="1:7" s="147" customFormat="1" ht="12" customHeight="1" x14ac:dyDescent="0.2">
      <c r="A40" s="171">
        <f t="shared" si="0"/>
        <v>2028</v>
      </c>
      <c r="B40" s="218">
        <f t="shared" si="1"/>
        <v>0</v>
      </c>
      <c r="C40" s="219">
        <f t="shared" si="2"/>
        <v>0</v>
      </c>
      <c r="D40" s="220">
        <f t="shared" si="3"/>
        <v>0</v>
      </c>
      <c r="E40" s="219">
        <f t="shared" si="4"/>
        <v>0</v>
      </c>
      <c r="F40" s="219">
        <f t="shared" si="5"/>
        <v>0</v>
      </c>
    </row>
    <row r="41" spans="1:7" s="147" customFormat="1" ht="12" customHeight="1" x14ac:dyDescent="0.2">
      <c r="A41" s="171">
        <f t="shared" si="0"/>
        <v>2029</v>
      </c>
      <c r="B41" s="218">
        <f t="shared" si="1"/>
        <v>0</v>
      </c>
      <c r="C41" s="219">
        <f t="shared" si="2"/>
        <v>0</v>
      </c>
      <c r="D41" s="220">
        <f t="shared" si="3"/>
        <v>0</v>
      </c>
      <c r="E41" s="219">
        <f t="shared" si="4"/>
        <v>0</v>
      </c>
      <c r="F41" s="219">
        <f t="shared" si="5"/>
        <v>0</v>
      </c>
    </row>
    <row r="42" spans="1:7" s="147" customFormat="1" ht="12" customHeight="1" x14ac:dyDescent="0.2">
      <c r="A42" s="171">
        <f t="shared" si="0"/>
        <v>2030</v>
      </c>
      <c r="B42" s="218">
        <f t="shared" si="1"/>
        <v>0</v>
      </c>
      <c r="C42" s="219">
        <f t="shared" si="2"/>
        <v>0</v>
      </c>
      <c r="D42" s="220">
        <f t="shared" si="3"/>
        <v>0</v>
      </c>
      <c r="E42" s="219">
        <f t="shared" si="4"/>
        <v>0</v>
      </c>
      <c r="F42" s="219">
        <f t="shared" si="5"/>
        <v>0</v>
      </c>
    </row>
    <row r="43" spans="1:7" s="147" customFormat="1" ht="12" customHeight="1" x14ac:dyDescent="0.2">
      <c r="A43" s="171">
        <f t="shared" si="0"/>
        <v>2031</v>
      </c>
      <c r="B43" s="218">
        <f t="shared" si="1"/>
        <v>0</v>
      </c>
      <c r="C43" s="219">
        <f t="shared" si="2"/>
        <v>0</v>
      </c>
      <c r="D43" s="220">
        <f t="shared" si="3"/>
        <v>0</v>
      </c>
      <c r="E43" s="219">
        <f t="shared" si="4"/>
        <v>0</v>
      </c>
      <c r="F43" s="219">
        <f t="shared" si="5"/>
        <v>0</v>
      </c>
    </row>
    <row r="44" spans="1:7" s="147" customFormat="1" ht="12" customHeight="1" x14ac:dyDescent="0.2">
      <c r="A44" s="171">
        <f t="shared" si="0"/>
        <v>2032</v>
      </c>
      <c r="B44" s="218">
        <f t="shared" si="1"/>
        <v>0</v>
      </c>
      <c r="C44" s="219">
        <f t="shared" si="2"/>
        <v>0</v>
      </c>
      <c r="D44" s="220">
        <f t="shared" si="3"/>
        <v>0</v>
      </c>
      <c r="E44" s="219">
        <f t="shared" si="4"/>
        <v>0</v>
      </c>
      <c r="F44" s="219">
        <f t="shared" si="5"/>
        <v>0</v>
      </c>
    </row>
    <row r="45" spans="1:7" s="147" customFormat="1" ht="12" customHeight="1" x14ac:dyDescent="0.2">
      <c r="A45" s="171">
        <f t="shared" si="0"/>
        <v>2033</v>
      </c>
      <c r="B45" s="218">
        <f t="shared" si="1"/>
        <v>0</v>
      </c>
      <c r="C45" s="219">
        <f t="shared" si="2"/>
        <v>0</v>
      </c>
      <c r="D45" s="220">
        <f t="shared" si="3"/>
        <v>0</v>
      </c>
      <c r="E45" s="219">
        <f t="shared" si="4"/>
        <v>0</v>
      </c>
      <c r="F45" s="219">
        <f t="shared" si="5"/>
        <v>0</v>
      </c>
    </row>
    <row r="46" spans="1:7" s="147" customFormat="1" ht="12" customHeight="1" x14ac:dyDescent="0.2">
      <c r="A46" s="171">
        <f t="shared" si="0"/>
        <v>2034</v>
      </c>
      <c r="B46" s="218">
        <f t="shared" si="1"/>
        <v>0</v>
      </c>
      <c r="C46" s="219">
        <f t="shared" si="2"/>
        <v>0</v>
      </c>
      <c r="D46" s="220">
        <f t="shared" si="3"/>
        <v>0</v>
      </c>
      <c r="E46" s="219">
        <f t="shared" si="4"/>
        <v>0</v>
      </c>
      <c r="F46" s="219">
        <f t="shared" si="5"/>
        <v>0</v>
      </c>
    </row>
    <row r="47" spans="1:7" s="147" customFormat="1" ht="12" customHeight="1" x14ac:dyDescent="0.2">
      <c r="A47" s="171">
        <f t="shared" si="0"/>
        <v>2035</v>
      </c>
      <c r="B47" s="218">
        <f t="shared" si="1"/>
        <v>0</v>
      </c>
      <c r="C47" s="219">
        <f t="shared" si="2"/>
        <v>0</v>
      </c>
      <c r="D47" s="220">
        <f t="shared" si="3"/>
        <v>0</v>
      </c>
      <c r="E47" s="219">
        <f t="shared" si="4"/>
        <v>0</v>
      </c>
      <c r="F47" s="219">
        <f t="shared" si="5"/>
        <v>0</v>
      </c>
    </row>
    <row r="48" spans="1:7" s="147" customFormat="1" ht="12" customHeight="1" x14ac:dyDescent="0.2">
      <c r="A48" s="171">
        <f t="shared" si="0"/>
        <v>2036</v>
      </c>
      <c r="B48" s="218">
        <f t="shared" si="1"/>
        <v>0</v>
      </c>
      <c r="C48" s="219">
        <f t="shared" si="2"/>
        <v>0</v>
      </c>
      <c r="D48" s="220">
        <f t="shared" si="3"/>
        <v>0</v>
      </c>
      <c r="E48" s="219">
        <f t="shared" si="4"/>
        <v>0</v>
      </c>
      <c r="F48" s="219">
        <f t="shared" si="5"/>
        <v>0</v>
      </c>
    </row>
    <row r="49" spans="1:6" s="147" customFormat="1" ht="12" customHeight="1" x14ac:dyDescent="0.2">
      <c r="A49" s="171">
        <f t="shared" si="0"/>
        <v>2037</v>
      </c>
      <c r="B49" s="218">
        <f t="shared" si="1"/>
        <v>0</v>
      </c>
      <c r="C49" s="219">
        <f t="shared" si="2"/>
        <v>0</v>
      </c>
      <c r="D49" s="220">
        <f t="shared" si="3"/>
        <v>0</v>
      </c>
      <c r="E49" s="219">
        <f t="shared" si="4"/>
        <v>0</v>
      </c>
      <c r="F49" s="219">
        <f t="shared" si="5"/>
        <v>0</v>
      </c>
    </row>
    <row r="50" spans="1:6" s="147" customFormat="1" ht="12" customHeight="1" x14ac:dyDescent="0.2">
      <c r="A50" s="171">
        <f t="shared" si="0"/>
        <v>2038</v>
      </c>
      <c r="B50" s="218">
        <f t="shared" si="1"/>
        <v>0</v>
      </c>
      <c r="C50" s="219">
        <f t="shared" si="2"/>
        <v>0</v>
      </c>
      <c r="D50" s="220">
        <f t="shared" si="3"/>
        <v>0</v>
      </c>
      <c r="E50" s="219">
        <f t="shared" si="4"/>
        <v>0</v>
      </c>
      <c r="F50" s="219">
        <f t="shared" si="5"/>
        <v>0</v>
      </c>
    </row>
    <row r="51" spans="1:6" s="147" customFormat="1" ht="12" customHeight="1" x14ac:dyDescent="0.2">
      <c r="A51" s="171">
        <f t="shared" si="0"/>
        <v>2039</v>
      </c>
      <c r="B51" s="218">
        <f t="shared" si="1"/>
        <v>0</v>
      </c>
      <c r="C51" s="219">
        <f t="shared" si="2"/>
        <v>0</v>
      </c>
      <c r="D51" s="220">
        <f t="shared" si="3"/>
        <v>0</v>
      </c>
      <c r="E51" s="219">
        <f t="shared" si="4"/>
        <v>0</v>
      </c>
      <c r="F51" s="219">
        <f t="shared" si="5"/>
        <v>0</v>
      </c>
    </row>
    <row r="52" spans="1:6" s="147" customFormat="1" ht="12" customHeight="1" x14ac:dyDescent="0.2">
      <c r="A52" s="171">
        <f t="shared" si="0"/>
        <v>2040</v>
      </c>
      <c r="B52" s="218">
        <f t="shared" si="1"/>
        <v>0</v>
      </c>
      <c r="C52" s="219">
        <f t="shared" si="2"/>
        <v>0</v>
      </c>
      <c r="D52" s="220">
        <f t="shared" si="3"/>
        <v>0</v>
      </c>
      <c r="E52" s="219">
        <f t="shared" si="4"/>
        <v>0</v>
      </c>
      <c r="F52" s="219">
        <f t="shared" si="5"/>
        <v>0</v>
      </c>
    </row>
    <row r="53" spans="1:6" s="147" customFormat="1" ht="12" customHeight="1" x14ac:dyDescent="0.2">
      <c r="A53" s="171">
        <f t="shared" si="0"/>
        <v>2041</v>
      </c>
      <c r="B53" s="218">
        <f t="shared" si="1"/>
        <v>0</v>
      </c>
      <c r="C53" s="219">
        <f t="shared" si="2"/>
        <v>0</v>
      </c>
      <c r="D53" s="220">
        <f t="shared" si="3"/>
        <v>0</v>
      </c>
      <c r="E53" s="219">
        <f t="shared" si="4"/>
        <v>0</v>
      </c>
      <c r="F53" s="219">
        <f t="shared" si="5"/>
        <v>0</v>
      </c>
    </row>
    <row r="54" spans="1:6" s="147" customFormat="1" ht="12" customHeight="1" x14ac:dyDescent="0.2">
      <c r="A54" s="171">
        <f t="shared" si="0"/>
        <v>2042</v>
      </c>
      <c r="B54" s="218">
        <f t="shared" si="1"/>
        <v>0</v>
      </c>
      <c r="C54" s="219">
        <f t="shared" si="2"/>
        <v>0</v>
      </c>
      <c r="D54" s="220">
        <f t="shared" si="3"/>
        <v>0</v>
      </c>
      <c r="E54" s="219">
        <f t="shared" si="4"/>
        <v>0</v>
      </c>
      <c r="F54" s="219">
        <f t="shared" si="5"/>
        <v>0</v>
      </c>
    </row>
    <row r="55" spans="1:6" s="147" customFormat="1" ht="12" customHeight="1" x14ac:dyDescent="0.2">
      <c r="A55" s="171">
        <f t="shared" si="0"/>
        <v>2043</v>
      </c>
      <c r="B55" s="218">
        <f t="shared" si="1"/>
        <v>0</v>
      </c>
      <c r="C55" s="219">
        <f t="shared" si="2"/>
        <v>0</v>
      </c>
      <c r="D55" s="220">
        <f t="shared" si="3"/>
        <v>0</v>
      </c>
      <c r="E55" s="219">
        <f t="shared" si="4"/>
        <v>0</v>
      </c>
      <c r="F55" s="219">
        <f t="shared" si="5"/>
        <v>0</v>
      </c>
    </row>
    <row r="56" spans="1:6" s="147" customFormat="1" ht="12" customHeight="1" x14ac:dyDescent="0.2">
      <c r="A56" s="171">
        <f t="shared" si="0"/>
        <v>2044</v>
      </c>
      <c r="B56" s="218">
        <f t="shared" si="1"/>
        <v>0</v>
      </c>
      <c r="C56" s="219">
        <f t="shared" si="2"/>
        <v>0</v>
      </c>
      <c r="D56" s="220">
        <f t="shared" si="3"/>
        <v>0</v>
      </c>
      <c r="E56" s="219">
        <f t="shared" si="4"/>
        <v>0</v>
      </c>
      <c r="F56" s="219">
        <f t="shared" si="5"/>
        <v>0</v>
      </c>
    </row>
    <row r="57" spans="1:6" s="147" customFormat="1" ht="12" customHeight="1" x14ac:dyDescent="0.2">
      <c r="A57" s="171">
        <f t="shared" si="0"/>
        <v>2045</v>
      </c>
      <c r="B57" s="218">
        <f t="shared" si="1"/>
        <v>0</v>
      </c>
      <c r="C57" s="219">
        <f t="shared" si="2"/>
        <v>0</v>
      </c>
      <c r="D57" s="220">
        <f t="shared" si="3"/>
        <v>0</v>
      </c>
      <c r="E57" s="219">
        <f t="shared" si="4"/>
        <v>0</v>
      </c>
      <c r="F57" s="219">
        <f t="shared" si="5"/>
        <v>0</v>
      </c>
    </row>
    <row r="58" spans="1:6" s="147" customFormat="1" ht="12" customHeight="1" x14ac:dyDescent="0.2">
      <c r="A58" s="171">
        <f t="shared" si="0"/>
        <v>2046</v>
      </c>
      <c r="B58" s="218">
        <f t="shared" si="1"/>
        <v>0</v>
      </c>
      <c r="C58" s="219">
        <f t="shared" si="2"/>
        <v>0</v>
      </c>
      <c r="D58" s="220">
        <f t="shared" si="3"/>
        <v>0</v>
      </c>
      <c r="E58" s="219">
        <f t="shared" si="4"/>
        <v>0</v>
      </c>
      <c r="F58" s="219">
        <f t="shared" si="5"/>
        <v>0</v>
      </c>
    </row>
    <row r="59" spans="1:6" s="147" customFormat="1" ht="12" customHeight="1" x14ac:dyDescent="0.2">
      <c r="A59" s="171">
        <f t="shared" si="0"/>
        <v>2047</v>
      </c>
      <c r="B59" s="218">
        <f t="shared" si="1"/>
        <v>0</v>
      </c>
      <c r="C59" s="219">
        <f t="shared" si="2"/>
        <v>0</v>
      </c>
      <c r="D59" s="220">
        <f t="shared" si="3"/>
        <v>0</v>
      </c>
      <c r="E59" s="219">
        <f t="shared" si="4"/>
        <v>0</v>
      </c>
      <c r="F59" s="219">
        <f t="shared" si="5"/>
        <v>0</v>
      </c>
    </row>
    <row r="60" spans="1:6" s="147" customFormat="1" ht="12" customHeight="1" x14ac:dyDescent="0.2">
      <c r="A60" s="171">
        <f t="shared" si="0"/>
        <v>2048</v>
      </c>
      <c r="B60" s="218">
        <f t="shared" si="1"/>
        <v>0</v>
      </c>
      <c r="C60" s="219">
        <f t="shared" si="2"/>
        <v>0</v>
      </c>
      <c r="D60" s="220">
        <f t="shared" si="3"/>
        <v>0</v>
      </c>
      <c r="E60" s="219">
        <f t="shared" si="4"/>
        <v>0</v>
      </c>
      <c r="F60" s="219">
        <f t="shared" si="5"/>
        <v>0</v>
      </c>
    </row>
    <row r="61" spans="1:6" s="147" customFormat="1" ht="12" customHeight="1" x14ac:dyDescent="0.2">
      <c r="A61" s="171">
        <f t="shared" si="0"/>
        <v>2049</v>
      </c>
      <c r="B61" s="218">
        <f t="shared" si="1"/>
        <v>0</v>
      </c>
      <c r="C61" s="219">
        <f t="shared" si="2"/>
        <v>0</v>
      </c>
      <c r="D61" s="220">
        <f t="shared" si="3"/>
        <v>0</v>
      </c>
      <c r="E61" s="219">
        <f t="shared" si="4"/>
        <v>0</v>
      </c>
      <c r="F61" s="219">
        <f t="shared" si="5"/>
        <v>0</v>
      </c>
    </row>
    <row r="62" spans="1:6" s="147" customFormat="1" ht="12" customHeight="1" x14ac:dyDescent="0.2">
      <c r="A62" s="171">
        <f t="shared" si="0"/>
        <v>2050</v>
      </c>
      <c r="B62" s="218">
        <f t="shared" si="1"/>
        <v>0</v>
      </c>
      <c r="C62" s="219">
        <f t="shared" si="2"/>
        <v>0</v>
      </c>
      <c r="D62" s="220">
        <f t="shared" si="3"/>
        <v>0</v>
      </c>
      <c r="E62" s="219">
        <f t="shared" si="4"/>
        <v>0</v>
      </c>
      <c r="F62" s="219">
        <f t="shared" si="5"/>
        <v>0</v>
      </c>
    </row>
    <row r="63" spans="1:6" s="147" customFormat="1" ht="12" hidden="1" customHeight="1" x14ac:dyDescent="0.2">
      <c r="A63" s="171">
        <f t="shared" si="0"/>
        <v>2051</v>
      </c>
      <c r="B63" s="168">
        <f t="shared" si="1"/>
        <v>0</v>
      </c>
      <c r="C63" s="169">
        <f t="shared" si="2"/>
        <v>0</v>
      </c>
      <c r="D63" s="170">
        <f t="shared" si="3"/>
        <v>0</v>
      </c>
      <c r="E63" s="169">
        <f t="shared" si="4"/>
        <v>0</v>
      </c>
      <c r="F63" s="169">
        <f t="shared" si="5"/>
        <v>0</v>
      </c>
    </row>
    <row r="64" spans="1:6" s="147" customFormat="1" ht="12" hidden="1" customHeight="1" x14ac:dyDescent="0.2">
      <c r="A64" s="171">
        <f t="shared" si="0"/>
        <v>2052</v>
      </c>
      <c r="B64" s="168">
        <f t="shared" si="1"/>
        <v>0</v>
      </c>
      <c r="C64" s="169">
        <f t="shared" si="2"/>
        <v>0</v>
      </c>
      <c r="D64" s="170">
        <f t="shared" si="3"/>
        <v>0</v>
      </c>
      <c r="E64" s="169">
        <f t="shared" si="4"/>
        <v>0</v>
      </c>
      <c r="F64" s="169">
        <f t="shared" si="5"/>
        <v>0</v>
      </c>
    </row>
    <row r="65" spans="1:6" s="147" customFormat="1" ht="12" hidden="1" customHeight="1" x14ac:dyDescent="0.2">
      <c r="A65" s="171">
        <f t="shared" si="0"/>
        <v>2053</v>
      </c>
      <c r="B65" s="168">
        <f t="shared" si="1"/>
        <v>0</v>
      </c>
      <c r="C65" s="169">
        <f t="shared" si="2"/>
        <v>0</v>
      </c>
      <c r="D65" s="170">
        <f t="shared" si="3"/>
        <v>0</v>
      </c>
      <c r="E65" s="169">
        <f t="shared" si="4"/>
        <v>0</v>
      </c>
      <c r="F65" s="169">
        <f t="shared" si="5"/>
        <v>0</v>
      </c>
    </row>
    <row r="66" spans="1:6" s="147" customFormat="1" ht="12" hidden="1" customHeight="1" x14ac:dyDescent="0.2">
      <c r="A66" s="171">
        <f t="shared" si="0"/>
        <v>2054</v>
      </c>
      <c r="B66" s="168">
        <f t="shared" ref="B66:B79" si="6">IF(A66=$F$16,$B$14-13+$C$16,IF(B65-12&gt;0,B65-12,0))</f>
        <v>0</v>
      </c>
      <c r="C66" s="169">
        <f t="shared" ref="C66:C79" si="7">IF(A66=$F$16,(13-$C$16)*$B$15,(B65-B66)*$B$15)</f>
        <v>0</v>
      </c>
      <c r="D66" s="170">
        <f t="shared" si="3"/>
        <v>0</v>
      </c>
      <c r="E66" s="169">
        <f t="shared" ref="E66:E79" si="8">IF(A66=$F$16,$B$12-F66,F65-F66)</f>
        <v>0</v>
      </c>
      <c r="F66" s="169">
        <f t="shared" si="5"/>
        <v>0</v>
      </c>
    </row>
    <row r="67" spans="1:6" s="147" customFormat="1" ht="12" hidden="1" customHeight="1" x14ac:dyDescent="0.2">
      <c r="A67" s="171">
        <f t="shared" si="0"/>
        <v>2055</v>
      </c>
      <c r="B67" s="168">
        <f t="shared" si="6"/>
        <v>0</v>
      </c>
      <c r="C67" s="169">
        <f t="shared" si="7"/>
        <v>0</v>
      </c>
      <c r="D67" s="170">
        <f t="shared" si="3"/>
        <v>0</v>
      </c>
      <c r="E67" s="169">
        <f t="shared" si="8"/>
        <v>0</v>
      </c>
      <c r="F67" s="169">
        <f t="shared" si="5"/>
        <v>0</v>
      </c>
    </row>
    <row r="68" spans="1:6" s="147" customFormat="1" ht="12" hidden="1" customHeight="1" x14ac:dyDescent="0.2">
      <c r="A68" s="171">
        <f t="shared" si="0"/>
        <v>2056</v>
      </c>
      <c r="B68" s="168">
        <f t="shared" si="6"/>
        <v>0</v>
      </c>
      <c r="C68" s="169">
        <f t="shared" si="7"/>
        <v>0</v>
      </c>
      <c r="D68" s="170">
        <f t="shared" si="3"/>
        <v>0</v>
      </c>
      <c r="E68" s="169">
        <f t="shared" si="8"/>
        <v>0</v>
      </c>
      <c r="F68" s="169">
        <f t="shared" si="5"/>
        <v>0</v>
      </c>
    </row>
    <row r="69" spans="1:6" s="147" customFormat="1" ht="12" hidden="1" customHeight="1" x14ac:dyDescent="0.2">
      <c r="A69" s="171">
        <f t="shared" si="0"/>
        <v>2057</v>
      </c>
      <c r="B69" s="168">
        <f t="shared" si="6"/>
        <v>0</v>
      </c>
      <c r="C69" s="169">
        <f t="shared" si="7"/>
        <v>0</v>
      </c>
      <c r="D69" s="170">
        <f t="shared" si="3"/>
        <v>0</v>
      </c>
      <c r="E69" s="169">
        <f t="shared" si="8"/>
        <v>0</v>
      </c>
      <c r="F69" s="169">
        <f t="shared" si="5"/>
        <v>0</v>
      </c>
    </row>
    <row r="70" spans="1:6" s="147" customFormat="1" ht="12" hidden="1" customHeight="1" x14ac:dyDescent="0.2">
      <c r="A70" s="171">
        <f t="shared" si="0"/>
        <v>2058</v>
      </c>
      <c r="B70" s="168">
        <f t="shared" si="6"/>
        <v>0</v>
      </c>
      <c r="C70" s="169">
        <f t="shared" si="7"/>
        <v>0</v>
      </c>
      <c r="D70" s="170">
        <f t="shared" si="3"/>
        <v>0</v>
      </c>
      <c r="E70" s="169">
        <f t="shared" si="8"/>
        <v>0</v>
      </c>
      <c r="F70" s="169">
        <f t="shared" si="5"/>
        <v>0</v>
      </c>
    </row>
    <row r="71" spans="1:6" s="147" customFormat="1" ht="12" hidden="1" customHeight="1" x14ac:dyDescent="0.2">
      <c r="A71" s="171">
        <f t="shared" si="0"/>
        <v>2059</v>
      </c>
      <c r="B71" s="168">
        <f t="shared" si="6"/>
        <v>0</v>
      </c>
      <c r="C71" s="169">
        <f t="shared" si="7"/>
        <v>0</v>
      </c>
      <c r="D71" s="170">
        <f t="shared" si="3"/>
        <v>0</v>
      </c>
      <c r="E71" s="169">
        <f t="shared" si="8"/>
        <v>0</v>
      </c>
      <c r="F71" s="169">
        <f t="shared" si="5"/>
        <v>0</v>
      </c>
    </row>
    <row r="72" spans="1:6" s="147" customFormat="1" ht="12" hidden="1" customHeight="1" x14ac:dyDescent="0.2">
      <c r="A72" s="171">
        <f t="shared" si="0"/>
        <v>2060</v>
      </c>
      <c r="B72" s="168">
        <f t="shared" si="6"/>
        <v>0</v>
      </c>
      <c r="C72" s="169">
        <f t="shared" si="7"/>
        <v>0</v>
      </c>
      <c r="D72" s="170">
        <f t="shared" si="3"/>
        <v>0</v>
      </c>
      <c r="E72" s="169">
        <f t="shared" si="8"/>
        <v>0</v>
      </c>
      <c r="F72" s="169">
        <f t="shared" si="5"/>
        <v>0</v>
      </c>
    </row>
    <row r="73" spans="1:6" s="147" customFormat="1" ht="12" hidden="1" customHeight="1" x14ac:dyDescent="0.2">
      <c r="A73" s="171">
        <f t="shared" si="0"/>
        <v>2061</v>
      </c>
      <c r="B73" s="168">
        <f t="shared" si="6"/>
        <v>0</v>
      </c>
      <c r="C73" s="169">
        <f t="shared" si="7"/>
        <v>0</v>
      </c>
      <c r="D73" s="170">
        <f t="shared" si="3"/>
        <v>0</v>
      </c>
      <c r="E73" s="169">
        <f t="shared" si="8"/>
        <v>0</v>
      </c>
      <c r="F73" s="169">
        <f t="shared" si="5"/>
        <v>0</v>
      </c>
    </row>
    <row r="74" spans="1:6" s="147" customFormat="1" ht="12" hidden="1" customHeight="1" x14ac:dyDescent="0.2">
      <c r="A74" s="171">
        <f t="shared" si="0"/>
        <v>2062</v>
      </c>
      <c r="B74" s="168">
        <f t="shared" si="6"/>
        <v>0</v>
      </c>
      <c r="C74" s="169">
        <f t="shared" si="7"/>
        <v>0</v>
      </c>
      <c r="D74" s="170">
        <f t="shared" si="3"/>
        <v>0</v>
      </c>
      <c r="E74" s="169">
        <f t="shared" si="8"/>
        <v>0</v>
      </c>
      <c r="F74" s="169">
        <f t="shared" si="5"/>
        <v>0</v>
      </c>
    </row>
    <row r="75" spans="1:6" s="147" customFormat="1" ht="12" hidden="1" customHeight="1" x14ac:dyDescent="0.2">
      <c r="A75" s="171">
        <f t="shared" si="0"/>
        <v>2063</v>
      </c>
      <c r="B75" s="168">
        <f t="shared" si="6"/>
        <v>0</v>
      </c>
      <c r="C75" s="169">
        <f t="shared" si="7"/>
        <v>0</v>
      </c>
      <c r="D75" s="170">
        <f t="shared" si="3"/>
        <v>0</v>
      </c>
      <c r="E75" s="169">
        <f t="shared" si="8"/>
        <v>0</v>
      </c>
      <c r="F75" s="169">
        <f t="shared" si="5"/>
        <v>0</v>
      </c>
    </row>
    <row r="76" spans="1:6" s="147" customFormat="1" ht="12" hidden="1" customHeight="1" x14ac:dyDescent="0.2">
      <c r="A76" s="171">
        <f t="shared" si="0"/>
        <v>2064</v>
      </c>
      <c r="B76" s="168">
        <f t="shared" si="6"/>
        <v>0</v>
      </c>
      <c r="C76" s="169">
        <f t="shared" si="7"/>
        <v>0</v>
      </c>
      <c r="D76" s="170">
        <f t="shared" si="3"/>
        <v>0</v>
      </c>
      <c r="E76" s="169">
        <f t="shared" si="8"/>
        <v>0</v>
      </c>
      <c r="F76" s="169">
        <f t="shared" si="5"/>
        <v>0</v>
      </c>
    </row>
    <row r="77" spans="1:6" s="147" customFormat="1" ht="12" hidden="1" customHeight="1" x14ac:dyDescent="0.2">
      <c r="A77" s="171">
        <f t="shared" si="0"/>
        <v>2065</v>
      </c>
      <c r="B77" s="168">
        <f t="shared" si="6"/>
        <v>0</v>
      </c>
      <c r="C77" s="169">
        <f t="shared" si="7"/>
        <v>0</v>
      </c>
      <c r="D77" s="170">
        <f t="shared" si="3"/>
        <v>0</v>
      </c>
      <c r="E77" s="169">
        <f t="shared" si="8"/>
        <v>0</v>
      </c>
      <c r="F77" s="169">
        <f t="shared" si="5"/>
        <v>0</v>
      </c>
    </row>
    <row r="78" spans="1:6" s="147" customFormat="1" ht="12" hidden="1" customHeight="1" x14ac:dyDescent="0.2">
      <c r="A78" s="171">
        <f t="shared" si="0"/>
        <v>2066</v>
      </c>
      <c r="B78" s="168">
        <f t="shared" si="6"/>
        <v>0</v>
      </c>
      <c r="C78" s="169">
        <f t="shared" si="7"/>
        <v>0</v>
      </c>
      <c r="D78" s="170">
        <f t="shared" si="3"/>
        <v>0</v>
      </c>
      <c r="E78" s="169">
        <f t="shared" si="8"/>
        <v>0</v>
      </c>
      <c r="F78" s="169">
        <f t="shared" si="5"/>
        <v>0</v>
      </c>
    </row>
    <row r="79" spans="1:6" s="147" customFormat="1" ht="12" hidden="1" customHeight="1" x14ac:dyDescent="0.2">
      <c r="A79" s="171">
        <f t="shared" si="0"/>
        <v>2067</v>
      </c>
      <c r="B79" s="168">
        <f t="shared" si="6"/>
        <v>0</v>
      </c>
      <c r="C79" s="169">
        <f t="shared" si="7"/>
        <v>0</v>
      </c>
      <c r="D79" s="170">
        <f t="shared" si="3"/>
        <v>0</v>
      </c>
      <c r="E79" s="169">
        <f t="shared" si="8"/>
        <v>0</v>
      </c>
      <c r="F79" s="169">
        <f t="shared" si="5"/>
        <v>0</v>
      </c>
    </row>
    <row r="80" spans="1:6" s="147" customFormat="1" ht="12" customHeight="1" x14ac:dyDescent="0.2">
      <c r="A80" s="863" t="s">
        <v>263</v>
      </c>
      <c r="B80" s="864"/>
      <c r="C80" s="221">
        <f>SUM(C23:C63)</f>
        <v>0</v>
      </c>
      <c r="D80" s="221">
        <f>SUM(D23:D63)</f>
        <v>0</v>
      </c>
      <c r="E80" s="221">
        <f>SUM(E23:E63)</f>
        <v>0</v>
      </c>
      <c r="F80" s="222"/>
    </row>
    <row r="81" spans="1:6" s="147" customFormat="1" ht="12" customHeight="1" x14ac:dyDescent="0.2">
      <c r="A81" s="166"/>
      <c r="B81" s="166"/>
      <c r="C81" s="166"/>
      <c r="D81" s="166"/>
      <c r="E81" s="166"/>
      <c r="F81" s="166"/>
    </row>
  </sheetData>
  <sheetProtection password="D189" sheet="1" objects="1" scenarios="1" selectLockedCells="1" selectUnlockedCells="1"/>
  <mergeCells count="13">
    <mergeCell ref="A1:F1"/>
    <mergeCell ref="A16:B16"/>
    <mergeCell ref="D16:E16"/>
    <mergeCell ref="B11:F11"/>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orientation="portrait" r:id="rId1"/>
  <headerFooter alignWithMargins="0">
    <oddFooter>&amp;R&amp;"+,Italic"&amp;8&amp;F   &amp;A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81"/>
  <sheetViews>
    <sheetView showGridLines="0" view="pageBreakPreview" zoomScaleNormal="100" zoomScaleSheetLayoutView="100" workbookViewId="0">
      <selection activeCell="D7" sqref="D7"/>
    </sheetView>
  </sheetViews>
  <sheetFormatPr defaultRowHeight="12.75" x14ac:dyDescent="0.2"/>
  <cols>
    <col min="1" max="1" width="15.5" style="130" customWidth="1"/>
    <col min="2" max="4" width="13.75" style="130" customWidth="1"/>
    <col min="5" max="5" width="15" style="130" customWidth="1"/>
    <col min="6" max="6" width="14" style="130" customWidth="1"/>
    <col min="7" max="7" width="20.75" style="130" customWidth="1"/>
    <col min="8" max="16384" width="9" style="130"/>
  </cols>
  <sheetData>
    <row r="1" spans="1:10" s="43" customFormat="1" ht="21.95" customHeight="1" x14ac:dyDescent="0.25">
      <c r="A1" s="689" t="s">
        <v>261</v>
      </c>
      <c r="B1" s="689"/>
      <c r="C1" s="689"/>
      <c r="D1" s="689"/>
      <c r="E1" s="689"/>
      <c r="F1" s="689"/>
      <c r="G1" s="121"/>
      <c r="H1" s="121"/>
      <c r="I1" s="121"/>
      <c r="J1" s="121"/>
    </row>
    <row r="2" spans="1:10" s="145" customFormat="1" ht="12" customHeight="1" x14ac:dyDescent="0.2">
      <c r="A2" s="144"/>
      <c r="B2" s="144"/>
      <c r="C2" s="144"/>
      <c r="D2" s="144"/>
      <c r="E2" s="144"/>
      <c r="F2" s="144"/>
      <c r="G2" s="144"/>
      <c r="H2" s="144"/>
      <c r="I2" s="144"/>
      <c r="J2" s="144"/>
    </row>
    <row r="3" spans="1:10" s="145" customFormat="1" ht="12" customHeight="1" x14ac:dyDescent="0.2">
      <c r="A3" s="41" t="s">
        <v>204</v>
      </c>
      <c r="B3" s="144"/>
      <c r="C3" s="144"/>
      <c r="D3" s="144"/>
      <c r="E3" s="144"/>
      <c r="F3" s="144"/>
      <c r="G3" s="144"/>
      <c r="H3" s="144"/>
      <c r="I3" s="144"/>
      <c r="J3" s="144"/>
    </row>
    <row r="4" spans="1:10" s="147" customFormat="1" ht="6" customHeight="1" x14ac:dyDescent="0.2">
      <c r="A4" s="146"/>
      <c r="B4" s="146"/>
      <c r="C4" s="146"/>
      <c r="D4" s="146"/>
      <c r="E4" s="146"/>
      <c r="F4" s="146"/>
    </row>
    <row r="5" spans="1:10" s="147" customFormat="1" ht="12" customHeight="1" x14ac:dyDescent="0.2">
      <c r="A5" s="148" t="s">
        <v>270</v>
      </c>
      <c r="B5" s="866" t="str">
        <f>IF('GEN INFO'!C10=0," ",'GEN INFO'!C10)</f>
        <v xml:space="preserve"> </v>
      </c>
      <c r="C5" s="866"/>
      <c r="D5" s="866"/>
      <c r="E5" s="866"/>
      <c r="F5" s="223">
        <f ca="1">NOW()</f>
        <v>41978.465642824071</v>
      </c>
    </row>
    <row r="6" spans="1:10" s="147" customFormat="1" ht="12" customHeight="1" x14ac:dyDescent="0.2">
      <c r="A6" s="148" t="s">
        <v>271</v>
      </c>
      <c r="B6" s="213" t="str">
        <f>IF('GEN INFO'!I8=0," ",'GEN INFO'!I8)</f>
        <v xml:space="preserve"> </v>
      </c>
      <c r="C6" s="149" t="s">
        <v>10</v>
      </c>
      <c r="D6" s="208" t="str">
        <f>IF('GEN INFO'!L8=0," ",'GEN INFO'!L8)</f>
        <v>DE</v>
      </c>
      <c r="E6" s="150"/>
      <c r="F6" s="151"/>
    </row>
    <row r="7" spans="1:10" s="147" customFormat="1" ht="12" customHeight="1" x14ac:dyDescent="0.2">
      <c r="A7" s="148" t="s">
        <v>272</v>
      </c>
      <c r="B7" s="207" t="str">
        <f>IF('GEN INFO'!J6=0," ",'GEN INFO'!J6)</f>
        <v xml:space="preserve"> </v>
      </c>
      <c r="C7" s="149" t="s">
        <v>9</v>
      </c>
      <c r="D7" s="208" t="str">
        <f>IF('GEN INFO'!L6=0," ",'GEN INFO'!L6)</f>
        <v xml:space="preserve"> </v>
      </c>
      <c r="E7" s="150"/>
      <c r="F7" s="152"/>
    </row>
    <row r="8" spans="1:10" s="147" customFormat="1" ht="6" customHeight="1" x14ac:dyDescent="0.2">
      <c r="A8" s="153"/>
      <c r="B8" s="154"/>
      <c r="C8" s="155"/>
      <c r="D8" s="156"/>
      <c r="E8" s="153"/>
      <c r="F8" s="157"/>
    </row>
    <row r="9" spans="1:10" ht="12" customHeight="1" x14ac:dyDescent="0.2">
      <c r="A9" s="158" t="s">
        <v>273</v>
      </c>
      <c r="B9" s="142"/>
      <c r="C9" s="142"/>
      <c r="D9" s="142"/>
      <c r="E9" s="142"/>
      <c r="F9" s="142"/>
    </row>
    <row r="10" spans="1:10" ht="6" customHeight="1" x14ac:dyDescent="0.2">
      <c r="A10" s="142"/>
      <c r="B10" s="142"/>
      <c r="C10" s="142"/>
      <c r="D10" s="142"/>
      <c r="E10" s="142"/>
      <c r="F10" s="142"/>
    </row>
    <row r="11" spans="1:10" ht="12" customHeight="1" x14ac:dyDescent="0.2">
      <c r="A11" s="162" t="s">
        <v>274</v>
      </c>
      <c r="B11" s="861" t="str">
        <f>SOURCES!A37</f>
        <v>Psource B</v>
      </c>
      <c r="C11" s="861"/>
      <c r="D11" s="861"/>
      <c r="E11" s="861"/>
      <c r="F11" s="862"/>
    </row>
    <row r="12" spans="1:10" ht="12" customHeight="1" x14ac:dyDescent="0.2">
      <c r="A12" s="162" t="s">
        <v>275</v>
      </c>
      <c r="B12" s="209">
        <f>SOURCES!D37</f>
        <v>0</v>
      </c>
      <c r="C12" s="163"/>
      <c r="D12" s="163"/>
      <c r="E12" s="163"/>
      <c r="F12" s="164"/>
    </row>
    <row r="13" spans="1:10" ht="12" customHeight="1" x14ac:dyDescent="0.2">
      <c r="A13" s="160" t="s">
        <v>276</v>
      </c>
      <c r="B13" s="210">
        <f>F13/12</f>
        <v>0</v>
      </c>
      <c r="C13" s="159"/>
      <c r="D13" s="159"/>
      <c r="E13" s="177" t="s">
        <v>280</v>
      </c>
      <c r="F13" s="214">
        <f>SOURCES!G37</f>
        <v>0</v>
      </c>
    </row>
    <row r="14" spans="1:10" ht="12" customHeight="1" x14ac:dyDescent="0.2">
      <c r="A14" s="160" t="s">
        <v>277</v>
      </c>
      <c r="B14" s="211">
        <f>F14*12</f>
        <v>0</v>
      </c>
      <c r="C14" s="159"/>
      <c r="D14" s="159"/>
      <c r="E14" s="177" t="s">
        <v>281</v>
      </c>
      <c r="F14" s="215">
        <f>SOURCES!E37</f>
        <v>0</v>
      </c>
    </row>
    <row r="15" spans="1:10" ht="12" customHeight="1" x14ac:dyDescent="0.2">
      <c r="A15" s="160" t="s">
        <v>278</v>
      </c>
      <c r="B15" s="212">
        <f>IF(ISERR(PMT(B13,B14,-B12)),0,PMT(B13,B14,-B12))</f>
        <v>0</v>
      </c>
      <c r="C15" s="159"/>
      <c r="D15" s="159"/>
      <c r="E15" s="177" t="s">
        <v>282</v>
      </c>
      <c r="F15" s="216">
        <f>B15*12</f>
        <v>0</v>
      </c>
    </row>
    <row r="16" spans="1:10" ht="12" customHeight="1" x14ac:dyDescent="0.2">
      <c r="A16" s="858" t="s">
        <v>279</v>
      </c>
      <c r="B16" s="859"/>
      <c r="C16" s="213">
        <f>'GEN INFO'!J6</f>
        <v>0</v>
      </c>
      <c r="D16" s="860" t="s">
        <v>283</v>
      </c>
      <c r="E16" s="860"/>
      <c r="F16" s="217">
        <f>'GEN INFO'!L6</f>
        <v>0</v>
      </c>
    </row>
    <row r="17" spans="1:6" ht="12" customHeight="1" x14ac:dyDescent="0.2">
      <c r="A17" s="165"/>
      <c r="B17" s="166"/>
      <c r="C17" s="166"/>
      <c r="D17" s="165"/>
      <c r="E17" s="165"/>
      <c r="F17" s="167"/>
    </row>
    <row r="18" spans="1:6" ht="12" customHeight="1" x14ac:dyDescent="0.2">
      <c r="A18" s="867" t="s">
        <v>284</v>
      </c>
      <c r="B18" s="867"/>
      <c r="C18" s="867"/>
      <c r="D18" s="867"/>
      <c r="E18" s="867"/>
      <c r="F18" s="867"/>
    </row>
    <row r="19" spans="1:6" ht="6" customHeight="1" x14ac:dyDescent="0.2">
      <c r="A19" s="174"/>
      <c r="B19" s="174"/>
      <c r="C19" s="174"/>
      <c r="D19" s="174"/>
      <c r="E19" s="174"/>
      <c r="F19" s="174"/>
    </row>
    <row r="20" spans="1:6" ht="12" customHeight="1" x14ac:dyDescent="0.2">
      <c r="A20" s="865" t="s">
        <v>9</v>
      </c>
      <c r="B20" s="865" t="s">
        <v>285</v>
      </c>
      <c r="C20" s="865" t="s">
        <v>286</v>
      </c>
      <c r="D20" s="865" t="s">
        <v>287</v>
      </c>
      <c r="E20" s="865" t="s">
        <v>288</v>
      </c>
      <c r="F20" s="865" t="s">
        <v>289</v>
      </c>
    </row>
    <row r="21" spans="1:6" ht="12" customHeight="1" x14ac:dyDescent="0.2">
      <c r="A21" s="865"/>
      <c r="B21" s="865"/>
      <c r="C21" s="865"/>
      <c r="D21" s="865"/>
      <c r="E21" s="865"/>
      <c r="F21" s="865"/>
    </row>
    <row r="22" spans="1:6" s="131" customFormat="1" ht="6" customHeight="1" x14ac:dyDescent="0.2">
      <c r="A22" s="143"/>
      <c r="B22" s="143"/>
      <c r="C22" s="143"/>
      <c r="D22" s="143"/>
      <c r="E22" s="143"/>
      <c r="F22" s="173"/>
    </row>
    <row r="23" spans="1:6" ht="12" customHeight="1" x14ac:dyDescent="0.2">
      <c r="A23" s="172">
        <v>2011</v>
      </c>
      <c r="B23" s="218">
        <f>IF(A23=$F$16,$B$14-13+$C$16,IF(B22-12&gt;0,B22-12,0))</f>
        <v>0</v>
      </c>
      <c r="C23" s="219">
        <f>IF(A23=$F$16,(13-$C$16)*$B$15,(B22-B23)*$B$15)</f>
        <v>0</v>
      </c>
      <c r="D23" s="220">
        <f>C23-E23</f>
        <v>0</v>
      </c>
      <c r="E23" s="219">
        <f>IF(A23=$F$16,$B$12-F23,F22-F23)</f>
        <v>0</v>
      </c>
      <c r="F23" s="219">
        <f>IF(ISERR(PV($B$13,$B23,-$B$15)),0,PV($B$13,$B23,-$B$15))</f>
        <v>0</v>
      </c>
    </row>
    <row r="24" spans="1:6" s="147" customFormat="1" ht="12" customHeight="1" x14ac:dyDescent="0.2">
      <c r="A24" s="171">
        <f t="shared" ref="A24:A79" si="0">A23+1</f>
        <v>2012</v>
      </c>
      <c r="B24" s="218">
        <f t="shared" ref="B24:B79" si="1">IF(A24=$F$16,$B$14-13+$C$16,IF(B23-12&gt;0,B23-12,0))</f>
        <v>0</v>
      </c>
      <c r="C24" s="219">
        <f t="shared" ref="C24:C79" si="2">IF(A24=$F$16,(13-$C$16)*$B$15,(B23-B24)*$B$15)</f>
        <v>0</v>
      </c>
      <c r="D24" s="220">
        <f t="shared" ref="D24:D79" si="3">C24-E24</f>
        <v>0</v>
      </c>
      <c r="E24" s="219">
        <f t="shared" ref="E24:E79" si="4">IF(A24=$F$16,$B$12-F24,F23-F24)</f>
        <v>0</v>
      </c>
      <c r="F24" s="219">
        <f t="shared" ref="F24:F79" si="5">IF(ISERR(PV($B$13,$B24,-$B$15)),0,PV($B$13,$B24,-$B$15))</f>
        <v>0</v>
      </c>
    </row>
    <row r="25" spans="1:6" s="147" customFormat="1" ht="12" customHeight="1" x14ac:dyDescent="0.2">
      <c r="A25" s="171">
        <f t="shared" si="0"/>
        <v>2013</v>
      </c>
      <c r="B25" s="218">
        <f t="shared" si="1"/>
        <v>0</v>
      </c>
      <c r="C25" s="219">
        <f t="shared" si="2"/>
        <v>0</v>
      </c>
      <c r="D25" s="220">
        <f t="shared" si="3"/>
        <v>0</v>
      </c>
      <c r="E25" s="219">
        <f t="shared" si="4"/>
        <v>0</v>
      </c>
      <c r="F25" s="219">
        <f t="shared" si="5"/>
        <v>0</v>
      </c>
    </row>
    <row r="26" spans="1:6" s="147" customFormat="1" ht="12" customHeight="1" x14ac:dyDescent="0.2">
      <c r="A26" s="171">
        <f t="shared" si="0"/>
        <v>2014</v>
      </c>
      <c r="B26" s="218">
        <f t="shared" si="1"/>
        <v>0</v>
      </c>
      <c r="C26" s="219">
        <f t="shared" si="2"/>
        <v>0</v>
      </c>
      <c r="D26" s="220">
        <f t="shared" si="3"/>
        <v>0</v>
      </c>
      <c r="E26" s="219">
        <f t="shared" si="4"/>
        <v>0</v>
      </c>
      <c r="F26" s="219">
        <f t="shared" si="5"/>
        <v>0</v>
      </c>
    </row>
    <row r="27" spans="1:6" s="147" customFormat="1" ht="12" customHeight="1" x14ac:dyDescent="0.2">
      <c r="A27" s="171">
        <f t="shared" si="0"/>
        <v>2015</v>
      </c>
      <c r="B27" s="218">
        <f t="shared" si="1"/>
        <v>0</v>
      </c>
      <c r="C27" s="219">
        <f t="shared" si="2"/>
        <v>0</v>
      </c>
      <c r="D27" s="220">
        <f t="shared" si="3"/>
        <v>0</v>
      </c>
      <c r="E27" s="219">
        <f t="shared" si="4"/>
        <v>0</v>
      </c>
      <c r="F27" s="219">
        <f t="shared" si="5"/>
        <v>0</v>
      </c>
    </row>
    <row r="28" spans="1:6" s="147" customFormat="1" ht="12" customHeight="1" x14ac:dyDescent="0.2">
      <c r="A28" s="171">
        <f t="shared" si="0"/>
        <v>2016</v>
      </c>
      <c r="B28" s="218">
        <f t="shared" si="1"/>
        <v>0</v>
      </c>
      <c r="C28" s="219">
        <f t="shared" si="2"/>
        <v>0</v>
      </c>
      <c r="D28" s="220">
        <f t="shared" si="3"/>
        <v>0</v>
      </c>
      <c r="E28" s="219">
        <f t="shared" si="4"/>
        <v>0</v>
      </c>
      <c r="F28" s="219">
        <f t="shared" si="5"/>
        <v>0</v>
      </c>
    </row>
    <row r="29" spans="1:6" s="147" customFormat="1" ht="12" customHeight="1" x14ac:dyDescent="0.2">
      <c r="A29" s="171">
        <f t="shared" si="0"/>
        <v>2017</v>
      </c>
      <c r="B29" s="218">
        <f t="shared" si="1"/>
        <v>0</v>
      </c>
      <c r="C29" s="219">
        <f t="shared" si="2"/>
        <v>0</v>
      </c>
      <c r="D29" s="220">
        <f t="shared" si="3"/>
        <v>0</v>
      </c>
      <c r="E29" s="219">
        <f t="shared" si="4"/>
        <v>0</v>
      </c>
      <c r="F29" s="219">
        <f t="shared" si="5"/>
        <v>0</v>
      </c>
    </row>
    <row r="30" spans="1:6" s="147" customFormat="1" ht="12" customHeight="1" x14ac:dyDescent="0.2">
      <c r="A30" s="171">
        <f t="shared" si="0"/>
        <v>2018</v>
      </c>
      <c r="B30" s="218">
        <f t="shared" si="1"/>
        <v>0</v>
      </c>
      <c r="C30" s="219">
        <f t="shared" si="2"/>
        <v>0</v>
      </c>
      <c r="D30" s="220">
        <f t="shared" si="3"/>
        <v>0</v>
      </c>
      <c r="E30" s="219">
        <f t="shared" si="4"/>
        <v>0</v>
      </c>
      <c r="F30" s="219">
        <f t="shared" si="5"/>
        <v>0</v>
      </c>
    </row>
    <row r="31" spans="1:6" s="147" customFormat="1" ht="12" customHeight="1" x14ac:dyDescent="0.2">
      <c r="A31" s="171">
        <f t="shared" si="0"/>
        <v>2019</v>
      </c>
      <c r="B31" s="218">
        <f t="shared" si="1"/>
        <v>0</v>
      </c>
      <c r="C31" s="219">
        <f t="shared" si="2"/>
        <v>0</v>
      </c>
      <c r="D31" s="220">
        <f t="shared" si="3"/>
        <v>0</v>
      </c>
      <c r="E31" s="219">
        <f t="shared" si="4"/>
        <v>0</v>
      </c>
      <c r="F31" s="219">
        <f t="shared" si="5"/>
        <v>0</v>
      </c>
    </row>
    <row r="32" spans="1:6" s="147" customFormat="1" ht="12" customHeight="1" x14ac:dyDescent="0.2">
      <c r="A32" s="171">
        <f t="shared" si="0"/>
        <v>2020</v>
      </c>
      <c r="B32" s="218">
        <f t="shared" si="1"/>
        <v>0</v>
      </c>
      <c r="C32" s="219">
        <f t="shared" si="2"/>
        <v>0</v>
      </c>
      <c r="D32" s="220">
        <f t="shared" si="3"/>
        <v>0</v>
      </c>
      <c r="E32" s="219">
        <f t="shared" si="4"/>
        <v>0</v>
      </c>
      <c r="F32" s="219">
        <f t="shared" si="5"/>
        <v>0</v>
      </c>
    </row>
    <row r="33" spans="1:7" s="147" customFormat="1" ht="12" customHeight="1" x14ac:dyDescent="0.2">
      <c r="A33" s="171">
        <f t="shared" si="0"/>
        <v>2021</v>
      </c>
      <c r="B33" s="218">
        <f t="shared" si="1"/>
        <v>0</v>
      </c>
      <c r="C33" s="219">
        <f t="shared" si="2"/>
        <v>0</v>
      </c>
      <c r="D33" s="220">
        <f t="shared" si="3"/>
        <v>0</v>
      </c>
      <c r="E33" s="219">
        <f t="shared" si="4"/>
        <v>0</v>
      </c>
      <c r="F33" s="219">
        <f t="shared" si="5"/>
        <v>0</v>
      </c>
      <c r="G33" s="147" t="s">
        <v>262</v>
      </c>
    </row>
    <row r="34" spans="1:7" s="147" customFormat="1" ht="12" customHeight="1" x14ac:dyDescent="0.2">
      <c r="A34" s="171">
        <f t="shared" si="0"/>
        <v>2022</v>
      </c>
      <c r="B34" s="218">
        <f t="shared" si="1"/>
        <v>0</v>
      </c>
      <c r="C34" s="219">
        <f t="shared" si="2"/>
        <v>0</v>
      </c>
      <c r="D34" s="220">
        <f t="shared" si="3"/>
        <v>0</v>
      </c>
      <c r="E34" s="219">
        <f t="shared" si="4"/>
        <v>0</v>
      </c>
      <c r="F34" s="219">
        <f t="shared" si="5"/>
        <v>0</v>
      </c>
    </row>
    <row r="35" spans="1:7" s="147" customFormat="1" ht="12" customHeight="1" x14ac:dyDescent="0.2">
      <c r="A35" s="171">
        <f t="shared" si="0"/>
        <v>2023</v>
      </c>
      <c r="B35" s="218">
        <f t="shared" si="1"/>
        <v>0</v>
      </c>
      <c r="C35" s="219">
        <f t="shared" si="2"/>
        <v>0</v>
      </c>
      <c r="D35" s="220">
        <f t="shared" si="3"/>
        <v>0</v>
      </c>
      <c r="E35" s="219">
        <f t="shared" si="4"/>
        <v>0</v>
      </c>
      <c r="F35" s="219">
        <f t="shared" si="5"/>
        <v>0</v>
      </c>
    </row>
    <row r="36" spans="1:7" s="147" customFormat="1" ht="12" customHeight="1" x14ac:dyDescent="0.2">
      <c r="A36" s="171">
        <f t="shared" si="0"/>
        <v>2024</v>
      </c>
      <c r="B36" s="218">
        <f t="shared" si="1"/>
        <v>0</v>
      </c>
      <c r="C36" s="219">
        <f t="shared" si="2"/>
        <v>0</v>
      </c>
      <c r="D36" s="220">
        <f t="shared" si="3"/>
        <v>0</v>
      </c>
      <c r="E36" s="219">
        <f t="shared" si="4"/>
        <v>0</v>
      </c>
      <c r="F36" s="219">
        <f t="shared" si="5"/>
        <v>0</v>
      </c>
    </row>
    <row r="37" spans="1:7" s="147" customFormat="1" ht="12" customHeight="1" x14ac:dyDescent="0.2">
      <c r="A37" s="171">
        <f t="shared" si="0"/>
        <v>2025</v>
      </c>
      <c r="B37" s="218">
        <f t="shared" si="1"/>
        <v>0</v>
      </c>
      <c r="C37" s="219">
        <f t="shared" si="2"/>
        <v>0</v>
      </c>
      <c r="D37" s="220">
        <f t="shared" si="3"/>
        <v>0</v>
      </c>
      <c r="E37" s="219">
        <f t="shared" si="4"/>
        <v>0</v>
      </c>
      <c r="F37" s="219">
        <f t="shared" si="5"/>
        <v>0</v>
      </c>
    </row>
    <row r="38" spans="1:7" s="147" customFormat="1" ht="12" customHeight="1" x14ac:dyDescent="0.2">
      <c r="A38" s="171">
        <f t="shared" si="0"/>
        <v>2026</v>
      </c>
      <c r="B38" s="218">
        <f t="shared" si="1"/>
        <v>0</v>
      </c>
      <c r="C38" s="219">
        <f t="shared" si="2"/>
        <v>0</v>
      </c>
      <c r="D38" s="220">
        <f t="shared" si="3"/>
        <v>0</v>
      </c>
      <c r="E38" s="219">
        <f t="shared" si="4"/>
        <v>0</v>
      </c>
      <c r="F38" s="219">
        <f t="shared" si="5"/>
        <v>0</v>
      </c>
    </row>
    <row r="39" spans="1:7" s="147" customFormat="1" ht="12" customHeight="1" x14ac:dyDescent="0.2">
      <c r="A39" s="171">
        <f t="shared" si="0"/>
        <v>2027</v>
      </c>
      <c r="B39" s="218">
        <f t="shared" si="1"/>
        <v>0</v>
      </c>
      <c r="C39" s="219">
        <f t="shared" si="2"/>
        <v>0</v>
      </c>
      <c r="D39" s="220">
        <f t="shared" si="3"/>
        <v>0</v>
      </c>
      <c r="E39" s="219">
        <f t="shared" si="4"/>
        <v>0</v>
      </c>
      <c r="F39" s="219">
        <f t="shared" si="5"/>
        <v>0</v>
      </c>
    </row>
    <row r="40" spans="1:7" s="147" customFormat="1" ht="12" customHeight="1" x14ac:dyDescent="0.2">
      <c r="A40" s="171">
        <f t="shared" si="0"/>
        <v>2028</v>
      </c>
      <c r="B40" s="218">
        <f t="shared" si="1"/>
        <v>0</v>
      </c>
      <c r="C40" s="219">
        <f t="shared" si="2"/>
        <v>0</v>
      </c>
      <c r="D40" s="220">
        <f t="shared" si="3"/>
        <v>0</v>
      </c>
      <c r="E40" s="219">
        <f t="shared" si="4"/>
        <v>0</v>
      </c>
      <c r="F40" s="219">
        <f t="shared" si="5"/>
        <v>0</v>
      </c>
    </row>
    <row r="41" spans="1:7" s="147" customFormat="1" ht="12" customHeight="1" x14ac:dyDescent="0.2">
      <c r="A41" s="171">
        <f t="shared" si="0"/>
        <v>2029</v>
      </c>
      <c r="B41" s="218">
        <f t="shared" si="1"/>
        <v>0</v>
      </c>
      <c r="C41" s="219">
        <f t="shared" si="2"/>
        <v>0</v>
      </c>
      <c r="D41" s="220">
        <f t="shared" si="3"/>
        <v>0</v>
      </c>
      <c r="E41" s="219">
        <f t="shared" si="4"/>
        <v>0</v>
      </c>
      <c r="F41" s="219">
        <f t="shared" si="5"/>
        <v>0</v>
      </c>
    </row>
    <row r="42" spans="1:7" s="147" customFormat="1" ht="12" customHeight="1" x14ac:dyDescent="0.2">
      <c r="A42" s="171">
        <f t="shared" si="0"/>
        <v>2030</v>
      </c>
      <c r="B42" s="218">
        <f t="shared" si="1"/>
        <v>0</v>
      </c>
      <c r="C42" s="219">
        <f t="shared" si="2"/>
        <v>0</v>
      </c>
      <c r="D42" s="220">
        <f t="shared" si="3"/>
        <v>0</v>
      </c>
      <c r="E42" s="219">
        <f t="shared" si="4"/>
        <v>0</v>
      </c>
      <c r="F42" s="219">
        <f t="shared" si="5"/>
        <v>0</v>
      </c>
    </row>
    <row r="43" spans="1:7" s="147" customFormat="1" ht="12" customHeight="1" x14ac:dyDescent="0.2">
      <c r="A43" s="171">
        <f t="shared" si="0"/>
        <v>2031</v>
      </c>
      <c r="B43" s="218">
        <f t="shared" si="1"/>
        <v>0</v>
      </c>
      <c r="C43" s="219">
        <f t="shared" si="2"/>
        <v>0</v>
      </c>
      <c r="D43" s="220">
        <f t="shared" si="3"/>
        <v>0</v>
      </c>
      <c r="E43" s="219">
        <f t="shared" si="4"/>
        <v>0</v>
      </c>
      <c r="F43" s="219">
        <f t="shared" si="5"/>
        <v>0</v>
      </c>
    </row>
    <row r="44" spans="1:7" s="147" customFormat="1" ht="12" customHeight="1" x14ac:dyDescent="0.2">
      <c r="A44" s="171">
        <f t="shared" si="0"/>
        <v>2032</v>
      </c>
      <c r="B44" s="218">
        <f t="shared" si="1"/>
        <v>0</v>
      </c>
      <c r="C44" s="219">
        <f t="shared" si="2"/>
        <v>0</v>
      </c>
      <c r="D44" s="220">
        <f t="shared" si="3"/>
        <v>0</v>
      </c>
      <c r="E44" s="219">
        <f t="shared" si="4"/>
        <v>0</v>
      </c>
      <c r="F44" s="219">
        <f t="shared" si="5"/>
        <v>0</v>
      </c>
    </row>
    <row r="45" spans="1:7" s="147" customFormat="1" ht="12" customHeight="1" x14ac:dyDescent="0.2">
      <c r="A45" s="171">
        <f t="shared" si="0"/>
        <v>2033</v>
      </c>
      <c r="B45" s="218">
        <f t="shared" si="1"/>
        <v>0</v>
      </c>
      <c r="C45" s="219">
        <f t="shared" si="2"/>
        <v>0</v>
      </c>
      <c r="D45" s="220">
        <f t="shared" si="3"/>
        <v>0</v>
      </c>
      <c r="E45" s="219">
        <f t="shared" si="4"/>
        <v>0</v>
      </c>
      <c r="F45" s="219">
        <f t="shared" si="5"/>
        <v>0</v>
      </c>
    </row>
    <row r="46" spans="1:7" s="147" customFormat="1" ht="12" customHeight="1" x14ac:dyDescent="0.2">
      <c r="A46" s="171">
        <f t="shared" si="0"/>
        <v>2034</v>
      </c>
      <c r="B46" s="218">
        <f t="shared" si="1"/>
        <v>0</v>
      </c>
      <c r="C46" s="219">
        <f t="shared" si="2"/>
        <v>0</v>
      </c>
      <c r="D46" s="220">
        <f t="shared" si="3"/>
        <v>0</v>
      </c>
      <c r="E46" s="219">
        <f t="shared" si="4"/>
        <v>0</v>
      </c>
      <c r="F46" s="219">
        <f t="shared" si="5"/>
        <v>0</v>
      </c>
    </row>
    <row r="47" spans="1:7" s="147" customFormat="1" ht="12" customHeight="1" x14ac:dyDescent="0.2">
      <c r="A47" s="171">
        <f t="shared" si="0"/>
        <v>2035</v>
      </c>
      <c r="B47" s="218">
        <f t="shared" si="1"/>
        <v>0</v>
      </c>
      <c r="C47" s="219">
        <f t="shared" si="2"/>
        <v>0</v>
      </c>
      <c r="D47" s="220">
        <f t="shared" si="3"/>
        <v>0</v>
      </c>
      <c r="E47" s="219">
        <f t="shared" si="4"/>
        <v>0</v>
      </c>
      <c r="F47" s="219">
        <f t="shared" si="5"/>
        <v>0</v>
      </c>
    </row>
    <row r="48" spans="1:7" s="147" customFormat="1" ht="12" customHeight="1" x14ac:dyDescent="0.2">
      <c r="A48" s="171">
        <f t="shared" si="0"/>
        <v>2036</v>
      </c>
      <c r="B48" s="218">
        <f t="shared" si="1"/>
        <v>0</v>
      </c>
      <c r="C48" s="219">
        <f t="shared" si="2"/>
        <v>0</v>
      </c>
      <c r="D48" s="220">
        <f t="shared" si="3"/>
        <v>0</v>
      </c>
      <c r="E48" s="219">
        <f t="shared" si="4"/>
        <v>0</v>
      </c>
      <c r="F48" s="219">
        <f t="shared" si="5"/>
        <v>0</v>
      </c>
    </row>
    <row r="49" spans="1:6" s="147" customFormat="1" ht="12" customHeight="1" x14ac:dyDescent="0.2">
      <c r="A49" s="171">
        <f t="shared" si="0"/>
        <v>2037</v>
      </c>
      <c r="B49" s="218">
        <f t="shared" si="1"/>
        <v>0</v>
      </c>
      <c r="C49" s="219">
        <f t="shared" si="2"/>
        <v>0</v>
      </c>
      <c r="D49" s="220">
        <f t="shared" si="3"/>
        <v>0</v>
      </c>
      <c r="E49" s="219">
        <f t="shared" si="4"/>
        <v>0</v>
      </c>
      <c r="F49" s="219">
        <f t="shared" si="5"/>
        <v>0</v>
      </c>
    </row>
    <row r="50" spans="1:6" s="147" customFormat="1" ht="12" customHeight="1" x14ac:dyDescent="0.2">
      <c r="A50" s="171">
        <f t="shared" si="0"/>
        <v>2038</v>
      </c>
      <c r="B50" s="218">
        <f t="shared" si="1"/>
        <v>0</v>
      </c>
      <c r="C50" s="219">
        <f t="shared" si="2"/>
        <v>0</v>
      </c>
      <c r="D50" s="220">
        <f t="shared" si="3"/>
        <v>0</v>
      </c>
      <c r="E50" s="219">
        <f t="shared" si="4"/>
        <v>0</v>
      </c>
      <c r="F50" s="219">
        <f t="shared" si="5"/>
        <v>0</v>
      </c>
    </row>
    <row r="51" spans="1:6" s="147" customFormat="1" ht="12" customHeight="1" x14ac:dyDescent="0.2">
      <c r="A51" s="171">
        <f t="shared" si="0"/>
        <v>2039</v>
      </c>
      <c r="B51" s="218">
        <f t="shared" si="1"/>
        <v>0</v>
      </c>
      <c r="C51" s="219">
        <f t="shared" si="2"/>
        <v>0</v>
      </c>
      <c r="D51" s="220">
        <f t="shared" si="3"/>
        <v>0</v>
      </c>
      <c r="E51" s="219">
        <f t="shared" si="4"/>
        <v>0</v>
      </c>
      <c r="F51" s="219">
        <f t="shared" si="5"/>
        <v>0</v>
      </c>
    </row>
    <row r="52" spans="1:6" s="147" customFormat="1" ht="12" customHeight="1" x14ac:dyDescent="0.2">
      <c r="A52" s="171">
        <f t="shared" si="0"/>
        <v>2040</v>
      </c>
      <c r="B52" s="218">
        <f t="shared" si="1"/>
        <v>0</v>
      </c>
      <c r="C52" s="219">
        <f t="shared" si="2"/>
        <v>0</v>
      </c>
      <c r="D52" s="220">
        <f t="shared" si="3"/>
        <v>0</v>
      </c>
      <c r="E52" s="219">
        <f t="shared" si="4"/>
        <v>0</v>
      </c>
      <c r="F52" s="219">
        <f t="shared" si="5"/>
        <v>0</v>
      </c>
    </row>
    <row r="53" spans="1:6" s="147" customFormat="1" ht="12" customHeight="1" x14ac:dyDescent="0.2">
      <c r="A53" s="171">
        <f t="shared" si="0"/>
        <v>2041</v>
      </c>
      <c r="B53" s="218">
        <f t="shared" si="1"/>
        <v>0</v>
      </c>
      <c r="C53" s="219">
        <f t="shared" si="2"/>
        <v>0</v>
      </c>
      <c r="D53" s="220">
        <f t="shared" si="3"/>
        <v>0</v>
      </c>
      <c r="E53" s="219">
        <f t="shared" si="4"/>
        <v>0</v>
      </c>
      <c r="F53" s="219">
        <f t="shared" si="5"/>
        <v>0</v>
      </c>
    </row>
    <row r="54" spans="1:6" s="147" customFormat="1" ht="12" customHeight="1" x14ac:dyDescent="0.2">
      <c r="A54" s="171">
        <f t="shared" si="0"/>
        <v>2042</v>
      </c>
      <c r="B54" s="218">
        <f t="shared" si="1"/>
        <v>0</v>
      </c>
      <c r="C54" s="219">
        <f t="shared" si="2"/>
        <v>0</v>
      </c>
      <c r="D54" s="220">
        <f t="shared" si="3"/>
        <v>0</v>
      </c>
      <c r="E54" s="219">
        <f t="shared" si="4"/>
        <v>0</v>
      </c>
      <c r="F54" s="219">
        <f t="shared" si="5"/>
        <v>0</v>
      </c>
    </row>
    <row r="55" spans="1:6" s="147" customFormat="1" ht="12" customHeight="1" x14ac:dyDescent="0.2">
      <c r="A55" s="171">
        <f t="shared" si="0"/>
        <v>2043</v>
      </c>
      <c r="B55" s="218">
        <f t="shared" si="1"/>
        <v>0</v>
      </c>
      <c r="C55" s="219">
        <f t="shared" si="2"/>
        <v>0</v>
      </c>
      <c r="D55" s="220">
        <f t="shared" si="3"/>
        <v>0</v>
      </c>
      <c r="E55" s="219">
        <f t="shared" si="4"/>
        <v>0</v>
      </c>
      <c r="F55" s="219">
        <f t="shared" si="5"/>
        <v>0</v>
      </c>
    </row>
    <row r="56" spans="1:6" s="147" customFormat="1" ht="12" customHeight="1" x14ac:dyDescent="0.2">
      <c r="A56" s="171">
        <f t="shared" si="0"/>
        <v>2044</v>
      </c>
      <c r="B56" s="218">
        <f t="shared" si="1"/>
        <v>0</v>
      </c>
      <c r="C56" s="219">
        <f t="shared" si="2"/>
        <v>0</v>
      </c>
      <c r="D56" s="220">
        <f t="shared" si="3"/>
        <v>0</v>
      </c>
      <c r="E56" s="219">
        <f t="shared" si="4"/>
        <v>0</v>
      </c>
      <c r="F56" s="219">
        <f t="shared" si="5"/>
        <v>0</v>
      </c>
    </row>
    <row r="57" spans="1:6" s="147" customFormat="1" ht="12" customHeight="1" x14ac:dyDescent="0.2">
      <c r="A57" s="171">
        <f t="shared" si="0"/>
        <v>2045</v>
      </c>
      <c r="B57" s="218">
        <f t="shared" si="1"/>
        <v>0</v>
      </c>
      <c r="C57" s="219">
        <f t="shared" si="2"/>
        <v>0</v>
      </c>
      <c r="D57" s="220">
        <f t="shared" si="3"/>
        <v>0</v>
      </c>
      <c r="E57" s="219">
        <f t="shared" si="4"/>
        <v>0</v>
      </c>
      <c r="F57" s="219">
        <f t="shared" si="5"/>
        <v>0</v>
      </c>
    </row>
    <row r="58" spans="1:6" s="147" customFormat="1" ht="12" customHeight="1" x14ac:dyDescent="0.2">
      <c r="A58" s="171">
        <f t="shared" si="0"/>
        <v>2046</v>
      </c>
      <c r="B58" s="218">
        <f t="shared" si="1"/>
        <v>0</v>
      </c>
      <c r="C58" s="219">
        <f t="shared" si="2"/>
        <v>0</v>
      </c>
      <c r="D58" s="220">
        <f t="shared" si="3"/>
        <v>0</v>
      </c>
      <c r="E58" s="219">
        <f t="shared" si="4"/>
        <v>0</v>
      </c>
      <c r="F58" s="219">
        <f t="shared" si="5"/>
        <v>0</v>
      </c>
    </row>
    <row r="59" spans="1:6" s="147" customFormat="1" ht="12" customHeight="1" x14ac:dyDescent="0.2">
      <c r="A59" s="171">
        <f t="shared" si="0"/>
        <v>2047</v>
      </c>
      <c r="B59" s="218">
        <f t="shared" si="1"/>
        <v>0</v>
      </c>
      <c r="C59" s="219">
        <f t="shared" si="2"/>
        <v>0</v>
      </c>
      <c r="D59" s="220">
        <f t="shared" si="3"/>
        <v>0</v>
      </c>
      <c r="E59" s="219">
        <f t="shared" si="4"/>
        <v>0</v>
      </c>
      <c r="F59" s="219">
        <f t="shared" si="5"/>
        <v>0</v>
      </c>
    </row>
    <row r="60" spans="1:6" s="147" customFormat="1" ht="12" customHeight="1" x14ac:dyDescent="0.2">
      <c r="A60" s="171">
        <f t="shared" si="0"/>
        <v>2048</v>
      </c>
      <c r="B60" s="218">
        <f t="shared" si="1"/>
        <v>0</v>
      </c>
      <c r="C60" s="219">
        <f t="shared" si="2"/>
        <v>0</v>
      </c>
      <c r="D60" s="220">
        <f t="shared" si="3"/>
        <v>0</v>
      </c>
      <c r="E60" s="219">
        <f t="shared" si="4"/>
        <v>0</v>
      </c>
      <c r="F60" s="219">
        <f t="shared" si="5"/>
        <v>0</v>
      </c>
    </row>
    <row r="61" spans="1:6" s="147" customFormat="1" ht="12" customHeight="1" x14ac:dyDescent="0.2">
      <c r="A61" s="171">
        <f t="shared" si="0"/>
        <v>2049</v>
      </c>
      <c r="B61" s="218">
        <f t="shared" si="1"/>
        <v>0</v>
      </c>
      <c r="C61" s="219">
        <f t="shared" si="2"/>
        <v>0</v>
      </c>
      <c r="D61" s="220">
        <f t="shared" si="3"/>
        <v>0</v>
      </c>
      <c r="E61" s="219">
        <f t="shared" si="4"/>
        <v>0</v>
      </c>
      <c r="F61" s="219">
        <f t="shared" si="5"/>
        <v>0</v>
      </c>
    </row>
    <row r="62" spans="1:6" s="147" customFormat="1" ht="12" customHeight="1" x14ac:dyDescent="0.2">
      <c r="A62" s="171">
        <f t="shared" si="0"/>
        <v>2050</v>
      </c>
      <c r="B62" s="218">
        <f t="shared" si="1"/>
        <v>0</v>
      </c>
      <c r="C62" s="219">
        <f t="shared" si="2"/>
        <v>0</v>
      </c>
      <c r="D62" s="220">
        <f t="shared" si="3"/>
        <v>0</v>
      </c>
      <c r="E62" s="219">
        <f t="shared" si="4"/>
        <v>0</v>
      </c>
      <c r="F62" s="219">
        <f t="shared" si="5"/>
        <v>0</v>
      </c>
    </row>
    <row r="63" spans="1:6" s="147" customFormat="1" ht="12" hidden="1" customHeight="1" x14ac:dyDescent="0.2">
      <c r="A63" s="171">
        <f t="shared" si="0"/>
        <v>2051</v>
      </c>
      <c r="B63" s="168">
        <f t="shared" si="1"/>
        <v>0</v>
      </c>
      <c r="C63" s="169">
        <f t="shared" si="2"/>
        <v>0</v>
      </c>
      <c r="D63" s="170">
        <f t="shared" si="3"/>
        <v>0</v>
      </c>
      <c r="E63" s="169">
        <f t="shared" si="4"/>
        <v>0</v>
      </c>
      <c r="F63" s="169">
        <f t="shared" si="5"/>
        <v>0</v>
      </c>
    </row>
    <row r="64" spans="1:6" s="147" customFormat="1" ht="12" hidden="1" customHeight="1" x14ac:dyDescent="0.2">
      <c r="A64" s="171">
        <f t="shared" si="0"/>
        <v>2052</v>
      </c>
      <c r="B64" s="168">
        <f t="shared" si="1"/>
        <v>0</v>
      </c>
      <c r="C64" s="169">
        <f t="shared" si="2"/>
        <v>0</v>
      </c>
      <c r="D64" s="170">
        <f t="shared" si="3"/>
        <v>0</v>
      </c>
      <c r="E64" s="169">
        <f t="shared" si="4"/>
        <v>0</v>
      </c>
      <c r="F64" s="169">
        <f t="shared" si="5"/>
        <v>0</v>
      </c>
    </row>
    <row r="65" spans="1:6" s="147" customFormat="1" ht="12" hidden="1" customHeight="1" x14ac:dyDescent="0.2">
      <c r="A65" s="171">
        <f t="shared" si="0"/>
        <v>2053</v>
      </c>
      <c r="B65" s="168">
        <f t="shared" si="1"/>
        <v>0</v>
      </c>
      <c r="C65" s="169">
        <f t="shared" si="2"/>
        <v>0</v>
      </c>
      <c r="D65" s="170">
        <f t="shared" si="3"/>
        <v>0</v>
      </c>
      <c r="E65" s="169">
        <f t="shared" si="4"/>
        <v>0</v>
      </c>
      <c r="F65" s="169">
        <f t="shared" si="5"/>
        <v>0</v>
      </c>
    </row>
    <row r="66" spans="1:6" s="147" customFormat="1" ht="12" hidden="1" customHeight="1" x14ac:dyDescent="0.2">
      <c r="A66" s="171">
        <f t="shared" si="0"/>
        <v>2054</v>
      </c>
      <c r="B66" s="168">
        <f t="shared" si="1"/>
        <v>0</v>
      </c>
      <c r="C66" s="169">
        <f t="shared" si="2"/>
        <v>0</v>
      </c>
      <c r="D66" s="170">
        <f t="shared" si="3"/>
        <v>0</v>
      </c>
      <c r="E66" s="169">
        <f t="shared" si="4"/>
        <v>0</v>
      </c>
      <c r="F66" s="169">
        <f t="shared" si="5"/>
        <v>0</v>
      </c>
    </row>
    <row r="67" spans="1:6" s="147" customFormat="1" ht="12" hidden="1" customHeight="1" x14ac:dyDescent="0.2">
      <c r="A67" s="171">
        <f t="shared" si="0"/>
        <v>2055</v>
      </c>
      <c r="B67" s="168">
        <f t="shared" si="1"/>
        <v>0</v>
      </c>
      <c r="C67" s="169">
        <f t="shared" si="2"/>
        <v>0</v>
      </c>
      <c r="D67" s="170">
        <f t="shared" si="3"/>
        <v>0</v>
      </c>
      <c r="E67" s="169">
        <f t="shared" si="4"/>
        <v>0</v>
      </c>
      <c r="F67" s="169">
        <f t="shared" si="5"/>
        <v>0</v>
      </c>
    </row>
    <row r="68" spans="1:6" s="147" customFormat="1" ht="12" hidden="1" customHeight="1" x14ac:dyDescent="0.2">
      <c r="A68" s="171">
        <f t="shared" si="0"/>
        <v>2056</v>
      </c>
      <c r="B68" s="168">
        <f t="shared" si="1"/>
        <v>0</v>
      </c>
      <c r="C68" s="169">
        <f t="shared" si="2"/>
        <v>0</v>
      </c>
      <c r="D68" s="170">
        <f t="shared" si="3"/>
        <v>0</v>
      </c>
      <c r="E68" s="169">
        <f t="shared" si="4"/>
        <v>0</v>
      </c>
      <c r="F68" s="169">
        <f t="shared" si="5"/>
        <v>0</v>
      </c>
    </row>
    <row r="69" spans="1:6" s="147" customFormat="1" ht="12" hidden="1" customHeight="1" x14ac:dyDescent="0.2">
      <c r="A69" s="171">
        <f t="shared" si="0"/>
        <v>2057</v>
      </c>
      <c r="B69" s="168">
        <f t="shared" si="1"/>
        <v>0</v>
      </c>
      <c r="C69" s="169">
        <f t="shared" si="2"/>
        <v>0</v>
      </c>
      <c r="D69" s="170">
        <f t="shared" si="3"/>
        <v>0</v>
      </c>
      <c r="E69" s="169">
        <f t="shared" si="4"/>
        <v>0</v>
      </c>
      <c r="F69" s="169">
        <f t="shared" si="5"/>
        <v>0</v>
      </c>
    </row>
    <row r="70" spans="1:6" s="147" customFormat="1" ht="12" hidden="1" customHeight="1" x14ac:dyDescent="0.2">
      <c r="A70" s="171">
        <f t="shared" si="0"/>
        <v>2058</v>
      </c>
      <c r="B70" s="168">
        <f t="shared" si="1"/>
        <v>0</v>
      </c>
      <c r="C70" s="169">
        <f t="shared" si="2"/>
        <v>0</v>
      </c>
      <c r="D70" s="170">
        <f t="shared" si="3"/>
        <v>0</v>
      </c>
      <c r="E70" s="169">
        <f t="shared" si="4"/>
        <v>0</v>
      </c>
      <c r="F70" s="169">
        <f t="shared" si="5"/>
        <v>0</v>
      </c>
    </row>
    <row r="71" spans="1:6" s="147" customFormat="1" ht="12" hidden="1" customHeight="1" x14ac:dyDescent="0.2">
      <c r="A71" s="171">
        <f t="shared" si="0"/>
        <v>2059</v>
      </c>
      <c r="B71" s="168">
        <f t="shared" si="1"/>
        <v>0</v>
      </c>
      <c r="C71" s="169">
        <f t="shared" si="2"/>
        <v>0</v>
      </c>
      <c r="D71" s="170">
        <f t="shared" si="3"/>
        <v>0</v>
      </c>
      <c r="E71" s="169">
        <f t="shared" si="4"/>
        <v>0</v>
      </c>
      <c r="F71" s="169">
        <f t="shared" si="5"/>
        <v>0</v>
      </c>
    </row>
    <row r="72" spans="1:6" s="147" customFormat="1" ht="12" hidden="1" customHeight="1" x14ac:dyDescent="0.2">
      <c r="A72" s="171">
        <f t="shared" si="0"/>
        <v>2060</v>
      </c>
      <c r="B72" s="168">
        <f t="shared" si="1"/>
        <v>0</v>
      </c>
      <c r="C72" s="169">
        <f t="shared" si="2"/>
        <v>0</v>
      </c>
      <c r="D72" s="170">
        <f t="shared" si="3"/>
        <v>0</v>
      </c>
      <c r="E72" s="169">
        <f t="shared" si="4"/>
        <v>0</v>
      </c>
      <c r="F72" s="169">
        <f t="shared" si="5"/>
        <v>0</v>
      </c>
    </row>
    <row r="73" spans="1:6" s="147" customFormat="1" ht="12" hidden="1" customHeight="1" x14ac:dyDescent="0.2">
      <c r="A73" s="171">
        <f t="shared" si="0"/>
        <v>2061</v>
      </c>
      <c r="B73" s="168">
        <f t="shared" si="1"/>
        <v>0</v>
      </c>
      <c r="C73" s="169">
        <f t="shared" si="2"/>
        <v>0</v>
      </c>
      <c r="D73" s="170">
        <f t="shared" si="3"/>
        <v>0</v>
      </c>
      <c r="E73" s="169">
        <f t="shared" si="4"/>
        <v>0</v>
      </c>
      <c r="F73" s="169">
        <f t="shared" si="5"/>
        <v>0</v>
      </c>
    </row>
    <row r="74" spans="1:6" s="147" customFormat="1" ht="12" hidden="1" customHeight="1" x14ac:dyDescent="0.2">
      <c r="A74" s="171">
        <f t="shared" si="0"/>
        <v>2062</v>
      </c>
      <c r="B74" s="168">
        <f t="shared" si="1"/>
        <v>0</v>
      </c>
      <c r="C74" s="169">
        <f t="shared" si="2"/>
        <v>0</v>
      </c>
      <c r="D74" s="170">
        <f t="shared" si="3"/>
        <v>0</v>
      </c>
      <c r="E74" s="169">
        <f t="shared" si="4"/>
        <v>0</v>
      </c>
      <c r="F74" s="169">
        <f t="shared" si="5"/>
        <v>0</v>
      </c>
    </row>
    <row r="75" spans="1:6" s="147" customFormat="1" ht="12" hidden="1" customHeight="1" x14ac:dyDescent="0.2">
      <c r="A75" s="171">
        <f t="shared" si="0"/>
        <v>2063</v>
      </c>
      <c r="B75" s="168">
        <f t="shared" si="1"/>
        <v>0</v>
      </c>
      <c r="C75" s="169">
        <f t="shared" si="2"/>
        <v>0</v>
      </c>
      <c r="D75" s="170">
        <f t="shared" si="3"/>
        <v>0</v>
      </c>
      <c r="E75" s="169">
        <f t="shared" si="4"/>
        <v>0</v>
      </c>
      <c r="F75" s="169">
        <f t="shared" si="5"/>
        <v>0</v>
      </c>
    </row>
    <row r="76" spans="1:6" s="147" customFormat="1" ht="12" hidden="1" customHeight="1" x14ac:dyDescent="0.2">
      <c r="A76" s="171">
        <f t="shared" si="0"/>
        <v>2064</v>
      </c>
      <c r="B76" s="168">
        <f t="shared" si="1"/>
        <v>0</v>
      </c>
      <c r="C76" s="169">
        <f t="shared" si="2"/>
        <v>0</v>
      </c>
      <c r="D76" s="170">
        <f t="shared" si="3"/>
        <v>0</v>
      </c>
      <c r="E76" s="169">
        <f t="shared" si="4"/>
        <v>0</v>
      </c>
      <c r="F76" s="169">
        <f t="shared" si="5"/>
        <v>0</v>
      </c>
    </row>
    <row r="77" spans="1:6" s="147" customFormat="1" ht="12" hidden="1" customHeight="1" x14ac:dyDescent="0.2">
      <c r="A77" s="171">
        <f t="shared" si="0"/>
        <v>2065</v>
      </c>
      <c r="B77" s="168">
        <f t="shared" si="1"/>
        <v>0</v>
      </c>
      <c r="C77" s="169">
        <f t="shared" si="2"/>
        <v>0</v>
      </c>
      <c r="D77" s="170">
        <f t="shared" si="3"/>
        <v>0</v>
      </c>
      <c r="E77" s="169">
        <f t="shared" si="4"/>
        <v>0</v>
      </c>
      <c r="F77" s="169">
        <f t="shared" si="5"/>
        <v>0</v>
      </c>
    </row>
    <row r="78" spans="1:6" s="147" customFormat="1" ht="12" hidden="1" customHeight="1" x14ac:dyDescent="0.2">
      <c r="A78" s="171">
        <f t="shared" si="0"/>
        <v>2066</v>
      </c>
      <c r="B78" s="168">
        <f t="shared" si="1"/>
        <v>0</v>
      </c>
      <c r="C78" s="169">
        <f t="shared" si="2"/>
        <v>0</v>
      </c>
      <c r="D78" s="170">
        <f t="shared" si="3"/>
        <v>0</v>
      </c>
      <c r="E78" s="169">
        <f t="shared" si="4"/>
        <v>0</v>
      </c>
      <c r="F78" s="169">
        <f t="shared" si="5"/>
        <v>0</v>
      </c>
    </row>
    <row r="79" spans="1:6" s="147" customFormat="1" ht="12" hidden="1" customHeight="1" x14ac:dyDescent="0.2">
      <c r="A79" s="171">
        <f t="shared" si="0"/>
        <v>2067</v>
      </c>
      <c r="B79" s="168">
        <f t="shared" si="1"/>
        <v>0</v>
      </c>
      <c r="C79" s="169">
        <f t="shared" si="2"/>
        <v>0</v>
      </c>
      <c r="D79" s="170">
        <f t="shared" si="3"/>
        <v>0</v>
      </c>
      <c r="E79" s="169">
        <f t="shared" si="4"/>
        <v>0</v>
      </c>
      <c r="F79" s="169">
        <f t="shared" si="5"/>
        <v>0</v>
      </c>
    </row>
    <row r="80" spans="1:6" s="147" customFormat="1" ht="12" customHeight="1" x14ac:dyDescent="0.2">
      <c r="A80" s="863" t="s">
        <v>263</v>
      </c>
      <c r="B80" s="864"/>
      <c r="C80" s="221">
        <f>SUM(C23:C63)</f>
        <v>0</v>
      </c>
      <c r="D80" s="221">
        <f>SUM(D23:D63)</f>
        <v>0</v>
      </c>
      <c r="E80" s="221">
        <f>SUM(E23:E63)</f>
        <v>0</v>
      </c>
      <c r="F80" s="222"/>
    </row>
    <row r="81" spans="1:6" s="147" customFormat="1" ht="12" customHeight="1" x14ac:dyDescent="0.2">
      <c r="A81" s="166"/>
      <c r="B81" s="166"/>
      <c r="C81" s="166"/>
      <c r="D81" s="166"/>
      <c r="E81" s="166"/>
      <c r="F81" s="166"/>
    </row>
  </sheetData>
  <sheetProtection password="D189" sheet="1" objects="1" scenarios="1" selectLockedCells="1" selectUnlockedCell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orientation="portrait" r:id="rId1"/>
  <headerFooter alignWithMargins="0">
    <oddFooter>&amp;R&amp;"+,Italic"&amp;8&amp;F  &amp;A  &amp;D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81"/>
  <sheetViews>
    <sheetView showGridLines="0" view="pageBreakPreview" zoomScaleNormal="100" zoomScaleSheetLayoutView="100" workbookViewId="0">
      <selection activeCell="B7" sqref="B7"/>
    </sheetView>
  </sheetViews>
  <sheetFormatPr defaultRowHeight="12.75" x14ac:dyDescent="0.2"/>
  <cols>
    <col min="1" max="1" width="15.5" style="130" customWidth="1"/>
    <col min="2" max="4" width="13.75" style="130" customWidth="1"/>
    <col min="5" max="5" width="15" style="130" customWidth="1"/>
    <col min="6" max="6" width="14" style="130" customWidth="1"/>
    <col min="7" max="7" width="20.75" style="130" customWidth="1"/>
    <col min="8" max="16384" width="9" style="130"/>
  </cols>
  <sheetData>
    <row r="1" spans="1:10" s="43" customFormat="1" ht="21.95" customHeight="1" x14ac:dyDescent="0.25">
      <c r="A1" s="689" t="s">
        <v>261</v>
      </c>
      <c r="B1" s="689"/>
      <c r="C1" s="689"/>
      <c r="D1" s="689"/>
      <c r="E1" s="689"/>
      <c r="F1" s="689"/>
      <c r="G1" s="121"/>
      <c r="H1" s="121"/>
      <c r="I1" s="121"/>
      <c r="J1" s="121"/>
    </row>
    <row r="2" spans="1:10" s="145" customFormat="1" ht="12" customHeight="1" x14ac:dyDescent="0.2">
      <c r="A2" s="144"/>
      <c r="B2" s="144"/>
      <c r="C2" s="144"/>
      <c r="D2" s="144"/>
      <c r="E2" s="144"/>
      <c r="F2" s="144"/>
      <c r="G2" s="144"/>
      <c r="H2" s="144"/>
      <c r="I2" s="144"/>
      <c r="J2" s="144"/>
    </row>
    <row r="3" spans="1:10" s="145" customFormat="1" ht="12" customHeight="1" x14ac:dyDescent="0.2">
      <c r="A3" s="41" t="s">
        <v>204</v>
      </c>
      <c r="B3" s="144"/>
      <c r="C3" s="144"/>
      <c r="D3" s="144"/>
      <c r="E3" s="144"/>
      <c r="F3" s="144"/>
      <c r="G3" s="144"/>
      <c r="H3" s="144"/>
      <c r="I3" s="144"/>
      <c r="J3" s="144"/>
    </row>
    <row r="4" spans="1:10" s="147" customFormat="1" ht="6" customHeight="1" x14ac:dyDescent="0.2">
      <c r="A4" s="146"/>
      <c r="B4" s="146"/>
      <c r="C4" s="146"/>
      <c r="D4" s="146"/>
      <c r="E4" s="146"/>
      <c r="F4" s="146"/>
    </row>
    <row r="5" spans="1:10" s="147" customFormat="1" ht="12" customHeight="1" x14ac:dyDescent="0.2">
      <c r="A5" s="148" t="s">
        <v>270</v>
      </c>
      <c r="B5" s="866" t="str">
        <f>IF('GEN INFO'!C10=0," ",'GEN INFO'!C10)</f>
        <v xml:space="preserve"> </v>
      </c>
      <c r="C5" s="866"/>
      <c r="D5" s="866"/>
      <c r="E5" s="866"/>
      <c r="F5" s="223">
        <f ca="1">NOW()</f>
        <v>41978.465642824071</v>
      </c>
    </row>
    <row r="6" spans="1:10" s="147" customFormat="1" ht="12" customHeight="1" x14ac:dyDescent="0.2">
      <c r="A6" s="148" t="s">
        <v>271</v>
      </c>
      <c r="B6" s="213" t="str">
        <f>IF('GEN INFO'!I8=0," ",'GEN INFO'!I8)</f>
        <v xml:space="preserve"> </v>
      </c>
      <c r="C6" s="149" t="s">
        <v>10</v>
      </c>
      <c r="D6" s="208" t="str">
        <f>IF('GEN INFO'!L8=0," ",'GEN INFO'!L8)</f>
        <v>DE</v>
      </c>
      <c r="E6" s="150"/>
      <c r="F6" s="151"/>
    </row>
    <row r="7" spans="1:10" s="147" customFormat="1" ht="12" customHeight="1" x14ac:dyDescent="0.2">
      <c r="A7" s="148" t="s">
        <v>272</v>
      </c>
      <c r="B7" s="207" t="str">
        <f>IF('GEN INFO'!J6=0," ",'GEN INFO'!J6)</f>
        <v xml:space="preserve"> </v>
      </c>
      <c r="C7" s="149" t="s">
        <v>9</v>
      </c>
      <c r="D7" s="208" t="str">
        <f>IF('GEN INFO'!L6=0," ",'GEN INFO'!L6)</f>
        <v xml:space="preserve"> </v>
      </c>
      <c r="E7" s="150"/>
      <c r="F7" s="152"/>
    </row>
    <row r="8" spans="1:10" s="147" customFormat="1" ht="6" customHeight="1" x14ac:dyDescent="0.2">
      <c r="A8" s="153"/>
      <c r="B8" s="154"/>
      <c r="C8" s="155"/>
      <c r="D8" s="156"/>
      <c r="E8" s="153"/>
      <c r="F8" s="157"/>
    </row>
    <row r="9" spans="1:10" ht="12" customHeight="1" x14ac:dyDescent="0.2">
      <c r="A9" s="158" t="s">
        <v>273</v>
      </c>
      <c r="B9" s="142"/>
      <c r="C9" s="142"/>
      <c r="D9" s="142"/>
      <c r="E9" s="142"/>
      <c r="F9" s="142"/>
    </row>
    <row r="10" spans="1:10" ht="6" customHeight="1" x14ac:dyDescent="0.2">
      <c r="A10" s="142"/>
      <c r="B10" s="142"/>
      <c r="C10" s="142"/>
      <c r="D10" s="142"/>
      <c r="E10" s="142"/>
      <c r="F10" s="142"/>
    </row>
    <row r="11" spans="1:10" ht="12" customHeight="1" x14ac:dyDescent="0.2">
      <c r="A11" s="162" t="s">
        <v>274</v>
      </c>
      <c r="B11" s="861" t="str">
        <f>SOURCES!A38</f>
        <v>Psource C</v>
      </c>
      <c r="C11" s="861"/>
      <c r="D11" s="861"/>
      <c r="E11" s="861"/>
      <c r="F11" s="862"/>
    </row>
    <row r="12" spans="1:10" ht="12" customHeight="1" x14ac:dyDescent="0.2">
      <c r="A12" s="162" t="s">
        <v>275</v>
      </c>
      <c r="B12" s="209">
        <f>SOURCES!D38</f>
        <v>0</v>
      </c>
      <c r="C12" s="163"/>
      <c r="D12" s="163"/>
      <c r="E12" s="163"/>
      <c r="F12" s="164"/>
    </row>
    <row r="13" spans="1:10" ht="12" customHeight="1" x14ac:dyDescent="0.2">
      <c r="A13" s="160" t="s">
        <v>276</v>
      </c>
      <c r="B13" s="210">
        <f>F13/12</f>
        <v>0</v>
      </c>
      <c r="C13" s="159"/>
      <c r="D13" s="177"/>
      <c r="E13" s="177" t="s">
        <v>280</v>
      </c>
      <c r="F13" s="214">
        <f>SOURCES!G38</f>
        <v>0</v>
      </c>
    </row>
    <row r="14" spans="1:10" ht="12" customHeight="1" x14ac:dyDescent="0.2">
      <c r="A14" s="160" t="s">
        <v>277</v>
      </c>
      <c r="B14" s="211">
        <f>F14*12</f>
        <v>0</v>
      </c>
      <c r="C14" s="159"/>
      <c r="D14" s="177"/>
      <c r="E14" s="177" t="s">
        <v>281</v>
      </c>
      <c r="F14" s="215">
        <f>SOURCES!E38</f>
        <v>0</v>
      </c>
    </row>
    <row r="15" spans="1:10" ht="12" customHeight="1" x14ac:dyDescent="0.2">
      <c r="A15" s="160" t="s">
        <v>278</v>
      </c>
      <c r="B15" s="212">
        <f>IF(ISERR(PMT(B13,B14,-B12)),0,PMT(B13,B14,-B12))</f>
        <v>0</v>
      </c>
      <c r="C15" s="159"/>
      <c r="D15" s="177"/>
      <c r="E15" s="177" t="s">
        <v>282</v>
      </c>
      <c r="F15" s="216">
        <f>B15*12</f>
        <v>0</v>
      </c>
    </row>
    <row r="16" spans="1:10" ht="12" customHeight="1" x14ac:dyDescent="0.2">
      <c r="A16" s="858" t="s">
        <v>279</v>
      </c>
      <c r="B16" s="859"/>
      <c r="C16" s="213">
        <f>'GEN INFO'!J6</f>
        <v>0</v>
      </c>
      <c r="D16" s="860" t="s">
        <v>283</v>
      </c>
      <c r="E16" s="860"/>
      <c r="F16" s="217">
        <f>'GEN INFO'!L6</f>
        <v>0</v>
      </c>
    </row>
    <row r="17" spans="1:6" ht="12" customHeight="1" x14ac:dyDescent="0.2">
      <c r="A17" s="165"/>
      <c r="B17" s="166"/>
      <c r="C17" s="166"/>
      <c r="D17" s="165"/>
      <c r="E17" s="165"/>
      <c r="F17" s="167"/>
    </row>
    <row r="18" spans="1:6" ht="12" customHeight="1" x14ac:dyDescent="0.2">
      <c r="A18" s="867" t="s">
        <v>284</v>
      </c>
      <c r="B18" s="867"/>
      <c r="C18" s="867"/>
      <c r="D18" s="867"/>
      <c r="E18" s="867"/>
      <c r="F18" s="867"/>
    </row>
    <row r="19" spans="1:6" ht="6" customHeight="1" x14ac:dyDescent="0.2">
      <c r="A19" s="174"/>
      <c r="B19" s="174"/>
      <c r="C19" s="174"/>
      <c r="D19" s="174"/>
      <c r="E19" s="174"/>
      <c r="F19" s="174"/>
    </row>
    <row r="20" spans="1:6" ht="12" customHeight="1" x14ac:dyDescent="0.2">
      <c r="A20" s="865" t="s">
        <v>9</v>
      </c>
      <c r="B20" s="865" t="s">
        <v>285</v>
      </c>
      <c r="C20" s="865" t="s">
        <v>286</v>
      </c>
      <c r="D20" s="865" t="s">
        <v>287</v>
      </c>
      <c r="E20" s="865" t="s">
        <v>288</v>
      </c>
      <c r="F20" s="865" t="s">
        <v>289</v>
      </c>
    </row>
    <row r="21" spans="1:6" ht="12" customHeight="1" x14ac:dyDescent="0.2">
      <c r="A21" s="865"/>
      <c r="B21" s="865"/>
      <c r="C21" s="865"/>
      <c r="D21" s="865"/>
      <c r="E21" s="865"/>
      <c r="F21" s="865"/>
    </row>
    <row r="22" spans="1:6" s="131" customFormat="1" ht="6" customHeight="1" x14ac:dyDescent="0.2">
      <c r="A22" s="143"/>
      <c r="B22" s="143"/>
      <c r="C22" s="143"/>
      <c r="D22" s="143"/>
      <c r="E22" s="143"/>
      <c r="F22" s="173"/>
    </row>
    <row r="23" spans="1:6" ht="12" customHeight="1" x14ac:dyDescent="0.2">
      <c r="A23" s="172">
        <v>2011</v>
      </c>
      <c r="B23" s="218">
        <f>IF(A23=$F$16,$B$14-13+$C$16,IF(B22-12&gt;0,B22-12,0))</f>
        <v>0</v>
      </c>
      <c r="C23" s="219">
        <f>IF(A23=$F$16,(13-$C$16)*$B$15,(B22-B23)*$B$15)</f>
        <v>0</v>
      </c>
      <c r="D23" s="220">
        <f>C23-E23</f>
        <v>0</v>
      </c>
      <c r="E23" s="219">
        <f>IF(A23=$F$16,$B$12-F23,F22-F23)</f>
        <v>0</v>
      </c>
      <c r="F23" s="219">
        <f>IF(ISERR(PV($B$13,$B23,-$B$15)),0,PV($B$13,$B23,-$B$15))</f>
        <v>0</v>
      </c>
    </row>
    <row r="24" spans="1:6" s="147" customFormat="1" ht="12" customHeight="1" x14ac:dyDescent="0.2">
      <c r="A24" s="171">
        <f t="shared" ref="A24:A79" si="0">A23+1</f>
        <v>2012</v>
      </c>
      <c r="B24" s="218">
        <f t="shared" ref="B24:B79" si="1">IF(A24=$F$16,$B$14-13+$C$16,IF(B23-12&gt;0,B23-12,0))</f>
        <v>0</v>
      </c>
      <c r="C24" s="219">
        <f t="shared" ref="C24:C79" si="2">IF(A24=$F$16,(13-$C$16)*$B$15,(B23-B24)*$B$15)</f>
        <v>0</v>
      </c>
      <c r="D24" s="220">
        <f t="shared" ref="D24:D79" si="3">C24-E24</f>
        <v>0</v>
      </c>
      <c r="E24" s="219">
        <f t="shared" ref="E24:E79" si="4">IF(A24=$F$16,$B$12-F24,F23-F24)</f>
        <v>0</v>
      </c>
      <c r="F24" s="219">
        <f t="shared" ref="F24:F79" si="5">IF(ISERR(PV($B$13,$B24,-$B$15)),0,PV($B$13,$B24,-$B$15))</f>
        <v>0</v>
      </c>
    </row>
    <row r="25" spans="1:6" s="147" customFormat="1" ht="12" customHeight="1" x14ac:dyDescent="0.2">
      <c r="A25" s="171">
        <f t="shared" si="0"/>
        <v>2013</v>
      </c>
      <c r="B25" s="218">
        <f t="shared" si="1"/>
        <v>0</v>
      </c>
      <c r="C25" s="219">
        <f t="shared" si="2"/>
        <v>0</v>
      </c>
      <c r="D25" s="220">
        <f t="shared" si="3"/>
        <v>0</v>
      </c>
      <c r="E25" s="219">
        <f t="shared" si="4"/>
        <v>0</v>
      </c>
      <c r="F25" s="219">
        <f t="shared" si="5"/>
        <v>0</v>
      </c>
    </row>
    <row r="26" spans="1:6" s="147" customFormat="1" ht="12" customHeight="1" x14ac:dyDescent="0.2">
      <c r="A26" s="171">
        <f t="shared" si="0"/>
        <v>2014</v>
      </c>
      <c r="B26" s="218">
        <f t="shared" si="1"/>
        <v>0</v>
      </c>
      <c r="C26" s="219">
        <f t="shared" si="2"/>
        <v>0</v>
      </c>
      <c r="D26" s="220">
        <f t="shared" si="3"/>
        <v>0</v>
      </c>
      <c r="E26" s="219">
        <f t="shared" si="4"/>
        <v>0</v>
      </c>
      <c r="F26" s="219">
        <f t="shared" si="5"/>
        <v>0</v>
      </c>
    </row>
    <row r="27" spans="1:6" s="147" customFormat="1" ht="12" customHeight="1" x14ac:dyDescent="0.2">
      <c r="A27" s="171">
        <f t="shared" si="0"/>
        <v>2015</v>
      </c>
      <c r="B27" s="218">
        <f t="shared" si="1"/>
        <v>0</v>
      </c>
      <c r="C27" s="219">
        <f t="shared" si="2"/>
        <v>0</v>
      </c>
      <c r="D27" s="220">
        <f t="shared" si="3"/>
        <v>0</v>
      </c>
      <c r="E27" s="219">
        <f t="shared" si="4"/>
        <v>0</v>
      </c>
      <c r="F27" s="219">
        <f t="shared" si="5"/>
        <v>0</v>
      </c>
    </row>
    <row r="28" spans="1:6" s="147" customFormat="1" ht="12" customHeight="1" x14ac:dyDescent="0.2">
      <c r="A28" s="171">
        <f t="shared" si="0"/>
        <v>2016</v>
      </c>
      <c r="B28" s="218">
        <f t="shared" si="1"/>
        <v>0</v>
      </c>
      <c r="C28" s="219">
        <f t="shared" si="2"/>
        <v>0</v>
      </c>
      <c r="D28" s="220">
        <f t="shared" si="3"/>
        <v>0</v>
      </c>
      <c r="E28" s="219">
        <f t="shared" si="4"/>
        <v>0</v>
      </c>
      <c r="F28" s="219">
        <f t="shared" si="5"/>
        <v>0</v>
      </c>
    </row>
    <row r="29" spans="1:6" s="147" customFormat="1" ht="12" customHeight="1" x14ac:dyDescent="0.2">
      <c r="A29" s="171">
        <f t="shared" si="0"/>
        <v>2017</v>
      </c>
      <c r="B29" s="218">
        <f t="shared" si="1"/>
        <v>0</v>
      </c>
      <c r="C29" s="219">
        <f t="shared" si="2"/>
        <v>0</v>
      </c>
      <c r="D29" s="220">
        <f t="shared" si="3"/>
        <v>0</v>
      </c>
      <c r="E29" s="219">
        <f t="shared" si="4"/>
        <v>0</v>
      </c>
      <c r="F29" s="219">
        <f t="shared" si="5"/>
        <v>0</v>
      </c>
    </row>
    <row r="30" spans="1:6" s="147" customFormat="1" ht="12" customHeight="1" x14ac:dyDescent="0.2">
      <c r="A30" s="171">
        <f t="shared" si="0"/>
        <v>2018</v>
      </c>
      <c r="B30" s="218">
        <f t="shared" si="1"/>
        <v>0</v>
      </c>
      <c r="C30" s="219">
        <f t="shared" si="2"/>
        <v>0</v>
      </c>
      <c r="D30" s="220">
        <f t="shared" si="3"/>
        <v>0</v>
      </c>
      <c r="E30" s="219">
        <f t="shared" si="4"/>
        <v>0</v>
      </c>
      <c r="F30" s="219">
        <f t="shared" si="5"/>
        <v>0</v>
      </c>
    </row>
    <row r="31" spans="1:6" s="147" customFormat="1" ht="12" customHeight="1" x14ac:dyDescent="0.2">
      <c r="A31" s="171">
        <f t="shared" si="0"/>
        <v>2019</v>
      </c>
      <c r="B31" s="218">
        <f t="shared" si="1"/>
        <v>0</v>
      </c>
      <c r="C31" s="219">
        <f t="shared" si="2"/>
        <v>0</v>
      </c>
      <c r="D31" s="220">
        <f t="shared" si="3"/>
        <v>0</v>
      </c>
      <c r="E31" s="219">
        <f t="shared" si="4"/>
        <v>0</v>
      </c>
      <c r="F31" s="219">
        <f t="shared" si="5"/>
        <v>0</v>
      </c>
    </row>
    <row r="32" spans="1:6" s="147" customFormat="1" ht="12" customHeight="1" x14ac:dyDescent="0.2">
      <c r="A32" s="171">
        <f t="shared" si="0"/>
        <v>2020</v>
      </c>
      <c r="B32" s="218">
        <f t="shared" si="1"/>
        <v>0</v>
      </c>
      <c r="C32" s="219">
        <f t="shared" si="2"/>
        <v>0</v>
      </c>
      <c r="D32" s="220">
        <f t="shared" si="3"/>
        <v>0</v>
      </c>
      <c r="E32" s="219">
        <f t="shared" si="4"/>
        <v>0</v>
      </c>
      <c r="F32" s="219">
        <f t="shared" si="5"/>
        <v>0</v>
      </c>
    </row>
    <row r="33" spans="1:7" s="147" customFormat="1" ht="12" customHeight="1" x14ac:dyDescent="0.2">
      <c r="A33" s="171">
        <f t="shared" si="0"/>
        <v>2021</v>
      </c>
      <c r="B33" s="218">
        <f t="shared" si="1"/>
        <v>0</v>
      </c>
      <c r="C33" s="219">
        <f t="shared" si="2"/>
        <v>0</v>
      </c>
      <c r="D33" s="220">
        <f t="shared" si="3"/>
        <v>0</v>
      </c>
      <c r="E33" s="219">
        <f t="shared" si="4"/>
        <v>0</v>
      </c>
      <c r="F33" s="219">
        <f t="shared" si="5"/>
        <v>0</v>
      </c>
      <c r="G33" s="147" t="s">
        <v>262</v>
      </c>
    </row>
    <row r="34" spans="1:7" s="147" customFormat="1" ht="12" customHeight="1" x14ac:dyDescent="0.2">
      <c r="A34" s="171">
        <f t="shared" si="0"/>
        <v>2022</v>
      </c>
      <c r="B34" s="218">
        <f t="shared" si="1"/>
        <v>0</v>
      </c>
      <c r="C34" s="219">
        <f t="shared" si="2"/>
        <v>0</v>
      </c>
      <c r="D34" s="220">
        <f t="shared" si="3"/>
        <v>0</v>
      </c>
      <c r="E34" s="219">
        <f t="shared" si="4"/>
        <v>0</v>
      </c>
      <c r="F34" s="219">
        <f t="shared" si="5"/>
        <v>0</v>
      </c>
    </row>
    <row r="35" spans="1:7" s="147" customFormat="1" ht="12" customHeight="1" x14ac:dyDescent="0.2">
      <c r="A35" s="171">
        <f t="shared" si="0"/>
        <v>2023</v>
      </c>
      <c r="B35" s="218">
        <f t="shared" si="1"/>
        <v>0</v>
      </c>
      <c r="C35" s="219">
        <f t="shared" si="2"/>
        <v>0</v>
      </c>
      <c r="D35" s="220">
        <f t="shared" si="3"/>
        <v>0</v>
      </c>
      <c r="E35" s="219">
        <f t="shared" si="4"/>
        <v>0</v>
      </c>
      <c r="F35" s="219">
        <f t="shared" si="5"/>
        <v>0</v>
      </c>
    </row>
    <row r="36" spans="1:7" s="147" customFormat="1" ht="12" customHeight="1" x14ac:dyDescent="0.2">
      <c r="A36" s="171">
        <f t="shared" si="0"/>
        <v>2024</v>
      </c>
      <c r="B36" s="218">
        <f t="shared" si="1"/>
        <v>0</v>
      </c>
      <c r="C36" s="219">
        <f t="shared" si="2"/>
        <v>0</v>
      </c>
      <c r="D36" s="220">
        <f t="shared" si="3"/>
        <v>0</v>
      </c>
      <c r="E36" s="219">
        <f t="shared" si="4"/>
        <v>0</v>
      </c>
      <c r="F36" s="219">
        <f t="shared" si="5"/>
        <v>0</v>
      </c>
    </row>
    <row r="37" spans="1:7" s="147" customFormat="1" ht="12" customHeight="1" x14ac:dyDescent="0.2">
      <c r="A37" s="171">
        <f t="shared" si="0"/>
        <v>2025</v>
      </c>
      <c r="B37" s="218">
        <f t="shared" si="1"/>
        <v>0</v>
      </c>
      <c r="C37" s="219">
        <f t="shared" si="2"/>
        <v>0</v>
      </c>
      <c r="D37" s="220">
        <f t="shared" si="3"/>
        <v>0</v>
      </c>
      <c r="E37" s="219">
        <f t="shared" si="4"/>
        <v>0</v>
      </c>
      <c r="F37" s="219">
        <f t="shared" si="5"/>
        <v>0</v>
      </c>
    </row>
    <row r="38" spans="1:7" s="147" customFormat="1" ht="12" customHeight="1" x14ac:dyDescent="0.2">
      <c r="A38" s="171">
        <f t="shared" si="0"/>
        <v>2026</v>
      </c>
      <c r="B38" s="218">
        <f t="shared" si="1"/>
        <v>0</v>
      </c>
      <c r="C38" s="219">
        <f t="shared" si="2"/>
        <v>0</v>
      </c>
      <c r="D38" s="220">
        <f t="shared" si="3"/>
        <v>0</v>
      </c>
      <c r="E38" s="219">
        <f t="shared" si="4"/>
        <v>0</v>
      </c>
      <c r="F38" s="219">
        <f t="shared" si="5"/>
        <v>0</v>
      </c>
    </row>
    <row r="39" spans="1:7" s="147" customFormat="1" ht="12" customHeight="1" x14ac:dyDescent="0.2">
      <c r="A39" s="171">
        <f t="shared" si="0"/>
        <v>2027</v>
      </c>
      <c r="B39" s="218">
        <f t="shared" si="1"/>
        <v>0</v>
      </c>
      <c r="C39" s="219">
        <f t="shared" si="2"/>
        <v>0</v>
      </c>
      <c r="D39" s="220">
        <f t="shared" si="3"/>
        <v>0</v>
      </c>
      <c r="E39" s="219">
        <f t="shared" si="4"/>
        <v>0</v>
      </c>
      <c r="F39" s="219">
        <f t="shared" si="5"/>
        <v>0</v>
      </c>
    </row>
    <row r="40" spans="1:7" s="147" customFormat="1" ht="12" customHeight="1" x14ac:dyDescent="0.2">
      <c r="A40" s="171">
        <f t="shared" si="0"/>
        <v>2028</v>
      </c>
      <c r="B40" s="218">
        <f t="shared" si="1"/>
        <v>0</v>
      </c>
      <c r="C40" s="219">
        <f t="shared" si="2"/>
        <v>0</v>
      </c>
      <c r="D40" s="220">
        <f t="shared" si="3"/>
        <v>0</v>
      </c>
      <c r="E40" s="219">
        <f t="shared" si="4"/>
        <v>0</v>
      </c>
      <c r="F40" s="219">
        <f t="shared" si="5"/>
        <v>0</v>
      </c>
    </row>
    <row r="41" spans="1:7" s="147" customFormat="1" ht="12" customHeight="1" x14ac:dyDescent="0.2">
      <c r="A41" s="171">
        <f t="shared" si="0"/>
        <v>2029</v>
      </c>
      <c r="B41" s="218">
        <f t="shared" si="1"/>
        <v>0</v>
      </c>
      <c r="C41" s="219">
        <f t="shared" si="2"/>
        <v>0</v>
      </c>
      <c r="D41" s="220">
        <f t="shared" si="3"/>
        <v>0</v>
      </c>
      <c r="E41" s="219">
        <f t="shared" si="4"/>
        <v>0</v>
      </c>
      <c r="F41" s="219">
        <f t="shared" si="5"/>
        <v>0</v>
      </c>
    </row>
    <row r="42" spans="1:7" s="147" customFormat="1" ht="12" customHeight="1" x14ac:dyDescent="0.2">
      <c r="A42" s="171">
        <f t="shared" si="0"/>
        <v>2030</v>
      </c>
      <c r="B42" s="218">
        <f t="shared" si="1"/>
        <v>0</v>
      </c>
      <c r="C42" s="219">
        <f t="shared" si="2"/>
        <v>0</v>
      </c>
      <c r="D42" s="220">
        <f t="shared" si="3"/>
        <v>0</v>
      </c>
      <c r="E42" s="219">
        <f t="shared" si="4"/>
        <v>0</v>
      </c>
      <c r="F42" s="219">
        <f t="shared" si="5"/>
        <v>0</v>
      </c>
    </row>
    <row r="43" spans="1:7" s="147" customFormat="1" ht="12" customHeight="1" x14ac:dyDescent="0.2">
      <c r="A43" s="171">
        <f t="shared" si="0"/>
        <v>2031</v>
      </c>
      <c r="B43" s="218">
        <f t="shared" si="1"/>
        <v>0</v>
      </c>
      <c r="C43" s="219">
        <f t="shared" si="2"/>
        <v>0</v>
      </c>
      <c r="D43" s="220">
        <f t="shared" si="3"/>
        <v>0</v>
      </c>
      <c r="E43" s="219">
        <f t="shared" si="4"/>
        <v>0</v>
      </c>
      <c r="F43" s="219">
        <f t="shared" si="5"/>
        <v>0</v>
      </c>
    </row>
    <row r="44" spans="1:7" s="147" customFormat="1" ht="12" customHeight="1" x14ac:dyDescent="0.2">
      <c r="A44" s="171">
        <f t="shared" si="0"/>
        <v>2032</v>
      </c>
      <c r="B44" s="218">
        <f t="shared" si="1"/>
        <v>0</v>
      </c>
      <c r="C44" s="219">
        <f t="shared" si="2"/>
        <v>0</v>
      </c>
      <c r="D44" s="220">
        <f t="shared" si="3"/>
        <v>0</v>
      </c>
      <c r="E44" s="219">
        <f t="shared" si="4"/>
        <v>0</v>
      </c>
      <c r="F44" s="219">
        <f t="shared" si="5"/>
        <v>0</v>
      </c>
    </row>
    <row r="45" spans="1:7" s="147" customFormat="1" ht="12" customHeight="1" x14ac:dyDescent="0.2">
      <c r="A45" s="171">
        <f t="shared" si="0"/>
        <v>2033</v>
      </c>
      <c r="B45" s="218">
        <f t="shared" si="1"/>
        <v>0</v>
      </c>
      <c r="C45" s="219">
        <f t="shared" si="2"/>
        <v>0</v>
      </c>
      <c r="D45" s="220">
        <f t="shared" si="3"/>
        <v>0</v>
      </c>
      <c r="E45" s="219">
        <f t="shared" si="4"/>
        <v>0</v>
      </c>
      <c r="F45" s="219">
        <f t="shared" si="5"/>
        <v>0</v>
      </c>
    </row>
    <row r="46" spans="1:7" s="147" customFormat="1" ht="12" customHeight="1" x14ac:dyDescent="0.2">
      <c r="A46" s="171">
        <f t="shared" si="0"/>
        <v>2034</v>
      </c>
      <c r="B46" s="218">
        <f t="shared" si="1"/>
        <v>0</v>
      </c>
      <c r="C46" s="219">
        <f t="shared" si="2"/>
        <v>0</v>
      </c>
      <c r="D46" s="220">
        <f t="shared" si="3"/>
        <v>0</v>
      </c>
      <c r="E46" s="219">
        <f t="shared" si="4"/>
        <v>0</v>
      </c>
      <c r="F46" s="219">
        <f t="shared" si="5"/>
        <v>0</v>
      </c>
    </row>
    <row r="47" spans="1:7" s="147" customFormat="1" ht="12" customHeight="1" x14ac:dyDescent="0.2">
      <c r="A47" s="171">
        <f t="shared" si="0"/>
        <v>2035</v>
      </c>
      <c r="B47" s="218">
        <f t="shared" si="1"/>
        <v>0</v>
      </c>
      <c r="C47" s="219">
        <f t="shared" si="2"/>
        <v>0</v>
      </c>
      <c r="D47" s="220">
        <f t="shared" si="3"/>
        <v>0</v>
      </c>
      <c r="E47" s="219">
        <f t="shared" si="4"/>
        <v>0</v>
      </c>
      <c r="F47" s="219">
        <f t="shared" si="5"/>
        <v>0</v>
      </c>
    </row>
    <row r="48" spans="1:7" s="147" customFormat="1" ht="12" customHeight="1" x14ac:dyDescent="0.2">
      <c r="A48" s="171">
        <f t="shared" si="0"/>
        <v>2036</v>
      </c>
      <c r="B48" s="218">
        <f t="shared" si="1"/>
        <v>0</v>
      </c>
      <c r="C48" s="219">
        <f t="shared" si="2"/>
        <v>0</v>
      </c>
      <c r="D48" s="220">
        <f t="shared" si="3"/>
        <v>0</v>
      </c>
      <c r="E48" s="219">
        <f t="shared" si="4"/>
        <v>0</v>
      </c>
      <c r="F48" s="219">
        <f t="shared" si="5"/>
        <v>0</v>
      </c>
    </row>
    <row r="49" spans="1:6" s="147" customFormat="1" ht="12" customHeight="1" x14ac:dyDescent="0.2">
      <c r="A49" s="171">
        <f t="shared" si="0"/>
        <v>2037</v>
      </c>
      <c r="B49" s="218">
        <f t="shared" si="1"/>
        <v>0</v>
      </c>
      <c r="C49" s="219">
        <f t="shared" si="2"/>
        <v>0</v>
      </c>
      <c r="D49" s="220">
        <f t="shared" si="3"/>
        <v>0</v>
      </c>
      <c r="E49" s="219">
        <f t="shared" si="4"/>
        <v>0</v>
      </c>
      <c r="F49" s="219">
        <f t="shared" si="5"/>
        <v>0</v>
      </c>
    </row>
    <row r="50" spans="1:6" s="147" customFormat="1" ht="12" customHeight="1" x14ac:dyDescent="0.2">
      <c r="A50" s="171">
        <f t="shared" si="0"/>
        <v>2038</v>
      </c>
      <c r="B50" s="218">
        <f t="shared" si="1"/>
        <v>0</v>
      </c>
      <c r="C50" s="219">
        <f t="shared" si="2"/>
        <v>0</v>
      </c>
      <c r="D50" s="220">
        <f t="shared" si="3"/>
        <v>0</v>
      </c>
      <c r="E50" s="219">
        <f t="shared" si="4"/>
        <v>0</v>
      </c>
      <c r="F50" s="219">
        <f t="shared" si="5"/>
        <v>0</v>
      </c>
    </row>
    <row r="51" spans="1:6" s="147" customFormat="1" ht="12" customHeight="1" x14ac:dyDescent="0.2">
      <c r="A51" s="171">
        <f t="shared" si="0"/>
        <v>2039</v>
      </c>
      <c r="B51" s="218">
        <f t="shared" si="1"/>
        <v>0</v>
      </c>
      <c r="C51" s="219">
        <f t="shared" si="2"/>
        <v>0</v>
      </c>
      <c r="D51" s="220">
        <f t="shared" si="3"/>
        <v>0</v>
      </c>
      <c r="E51" s="219">
        <f t="shared" si="4"/>
        <v>0</v>
      </c>
      <c r="F51" s="219">
        <f t="shared" si="5"/>
        <v>0</v>
      </c>
    </row>
    <row r="52" spans="1:6" s="147" customFormat="1" ht="12" customHeight="1" x14ac:dyDescent="0.2">
      <c r="A52" s="171">
        <f t="shared" si="0"/>
        <v>2040</v>
      </c>
      <c r="B52" s="218">
        <f t="shared" si="1"/>
        <v>0</v>
      </c>
      <c r="C52" s="219">
        <f t="shared" si="2"/>
        <v>0</v>
      </c>
      <c r="D52" s="220">
        <f t="shared" si="3"/>
        <v>0</v>
      </c>
      <c r="E52" s="219">
        <f t="shared" si="4"/>
        <v>0</v>
      </c>
      <c r="F52" s="219">
        <f t="shared" si="5"/>
        <v>0</v>
      </c>
    </row>
    <row r="53" spans="1:6" s="147" customFormat="1" ht="12" customHeight="1" x14ac:dyDescent="0.2">
      <c r="A53" s="171">
        <f t="shared" si="0"/>
        <v>2041</v>
      </c>
      <c r="B53" s="218">
        <f t="shared" si="1"/>
        <v>0</v>
      </c>
      <c r="C53" s="219">
        <f t="shared" si="2"/>
        <v>0</v>
      </c>
      <c r="D53" s="220">
        <f t="shared" si="3"/>
        <v>0</v>
      </c>
      <c r="E53" s="219">
        <f t="shared" si="4"/>
        <v>0</v>
      </c>
      <c r="F53" s="219">
        <f t="shared" si="5"/>
        <v>0</v>
      </c>
    </row>
    <row r="54" spans="1:6" s="147" customFormat="1" ht="12" customHeight="1" x14ac:dyDescent="0.2">
      <c r="A54" s="171">
        <f t="shared" si="0"/>
        <v>2042</v>
      </c>
      <c r="B54" s="218">
        <f t="shared" si="1"/>
        <v>0</v>
      </c>
      <c r="C54" s="219">
        <f t="shared" si="2"/>
        <v>0</v>
      </c>
      <c r="D54" s="220">
        <f t="shared" si="3"/>
        <v>0</v>
      </c>
      <c r="E54" s="219">
        <f t="shared" si="4"/>
        <v>0</v>
      </c>
      <c r="F54" s="219">
        <f t="shared" si="5"/>
        <v>0</v>
      </c>
    </row>
    <row r="55" spans="1:6" s="147" customFormat="1" ht="12" customHeight="1" x14ac:dyDescent="0.2">
      <c r="A55" s="171">
        <f t="shared" si="0"/>
        <v>2043</v>
      </c>
      <c r="B55" s="218">
        <f t="shared" si="1"/>
        <v>0</v>
      </c>
      <c r="C55" s="219">
        <f t="shared" si="2"/>
        <v>0</v>
      </c>
      <c r="D55" s="220">
        <f t="shared" si="3"/>
        <v>0</v>
      </c>
      <c r="E55" s="219">
        <f t="shared" si="4"/>
        <v>0</v>
      </c>
      <c r="F55" s="219">
        <f t="shared" si="5"/>
        <v>0</v>
      </c>
    </row>
    <row r="56" spans="1:6" s="147" customFormat="1" ht="12" customHeight="1" x14ac:dyDescent="0.2">
      <c r="A56" s="171">
        <f t="shared" si="0"/>
        <v>2044</v>
      </c>
      <c r="B56" s="218">
        <f t="shared" si="1"/>
        <v>0</v>
      </c>
      <c r="C56" s="219">
        <f t="shared" si="2"/>
        <v>0</v>
      </c>
      <c r="D56" s="220">
        <f t="shared" si="3"/>
        <v>0</v>
      </c>
      <c r="E56" s="219">
        <f t="shared" si="4"/>
        <v>0</v>
      </c>
      <c r="F56" s="219">
        <f t="shared" si="5"/>
        <v>0</v>
      </c>
    </row>
    <row r="57" spans="1:6" s="147" customFormat="1" ht="12" customHeight="1" x14ac:dyDescent="0.2">
      <c r="A57" s="171">
        <f t="shared" si="0"/>
        <v>2045</v>
      </c>
      <c r="B57" s="218">
        <f t="shared" si="1"/>
        <v>0</v>
      </c>
      <c r="C57" s="219">
        <f t="shared" si="2"/>
        <v>0</v>
      </c>
      <c r="D57" s="220">
        <f t="shared" si="3"/>
        <v>0</v>
      </c>
      <c r="E57" s="219">
        <f t="shared" si="4"/>
        <v>0</v>
      </c>
      <c r="F57" s="219">
        <f t="shared" si="5"/>
        <v>0</v>
      </c>
    </row>
    <row r="58" spans="1:6" s="147" customFormat="1" ht="12" customHeight="1" x14ac:dyDescent="0.2">
      <c r="A58" s="171">
        <f t="shared" si="0"/>
        <v>2046</v>
      </c>
      <c r="B58" s="218">
        <f t="shared" si="1"/>
        <v>0</v>
      </c>
      <c r="C58" s="219">
        <f t="shared" si="2"/>
        <v>0</v>
      </c>
      <c r="D58" s="220">
        <f t="shared" si="3"/>
        <v>0</v>
      </c>
      <c r="E58" s="219">
        <f t="shared" si="4"/>
        <v>0</v>
      </c>
      <c r="F58" s="219">
        <f t="shared" si="5"/>
        <v>0</v>
      </c>
    </row>
    <row r="59" spans="1:6" s="147" customFormat="1" ht="12" customHeight="1" x14ac:dyDescent="0.2">
      <c r="A59" s="171">
        <f t="shared" si="0"/>
        <v>2047</v>
      </c>
      <c r="B59" s="218">
        <f t="shared" si="1"/>
        <v>0</v>
      </c>
      <c r="C59" s="219">
        <f t="shared" si="2"/>
        <v>0</v>
      </c>
      <c r="D59" s="220">
        <f t="shared" si="3"/>
        <v>0</v>
      </c>
      <c r="E59" s="219">
        <f t="shared" si="4"/>
        <v>0</v>
      </c>
      <c r="F59" s="219">
        <f t="shared" si="5"/>
        <v>0</v>
      </c>
    </row>
    <row r="60" spans="1:6" s="147" customFormat="1" ht="12" customHeight="1" x14ac:dyDescent="0.2">
      <c r="A60" s="171">
        <f t="shared" si="0"/>
        <v>2048</v>
      </c>
      <c r="B60" s="218">
        <f t="shared" si="1"/>
        <v>0</v>
      </c>
      <c r="C60" s="219">
        <f t="shared" si="2"/>
        <v>0</v>
      </c>
      <c r="D60" s="220">
        <f t="shared" si="3"/>
        <v>0</v>
      </c>
      <c r="E60" s="219">
        <f t="shared" si="4"/>
        <v>0</v>
      </c>
      <c r="F60" s="219">
        <f t="shared" si="5"/>
        <v>0</v>
      </c>
    </row>
    <row r="61" spans="1:6" s="147" customFormat="1" ht="12" customHeight="1" x14ac:dyDescent="0.2">
      <c r="A61" s="171">
        <f t="shared" si="0"/>
        <v>2049</v>
      </c>
      <c r="B61" s="218">
        <f t="shared" si="1"/>
        <v>0</v>
      </c>
      <c r="C61" s="219">
        <f t="shared" si="2"/>
        <v>0</v>
      </c>
      <c r="D61" s="220">
        <f t="shared" si="3"/>
        <v>0</v>
      </c>
      <c r="E61" s="219">
        <f t="shared" si="4"/>
        <v>0</v>
      </c>
      <c r="F61" s="219">
        <f t="shared" si="5"/>
        <v>0</v>
      </c>
    </row>
    <row r="62" spans="1:6" s="147" customFormat="1" ht="12" customHeight="1" x14ac:dyDescent="0.2">
      <c r="A62" s="171">
        <f t="shared" si="0"/>
        <v>2050</v>
      </c>
      <c r="B62" s="218">
        <f t="shared" si="1"/>
        <v>0</v>
      </c>
      <c r="C62" s="219">
        <f t="shared" si="2"/>
        <v>0</v>
      </c>
      <c r="D62" s="220">
        <f t="shared" si="3"/>
        <v>0</v>
      </c>
      <c r="E62" s="219">
        <f t="shared" si="4"/>
        <v>0</v>
      </c>
      <c r="F62" s="219">
        <f t="shared" si="5"/>
        <v>0</v>
      </c>
    </row>
    <row r="63" spans="1:6" s="147" customFormat="1" ht="12" hidden="1" customHeight="1" x14ac:dyDescent="0.2">
      <c r="A63" s="171">
        <f t="shared" si="0"/>
        <v>2051</v>
      </c>
      <c r="B63" s="168">
        <f t="shared" si="1"/>
        <v>0</v>
      </c>
      <c r="C63" s="169">
        <f t="shared" si="2"/>
        <v>0</v>
      </c>
      <c r="D63" s="170">
        <f t="shared" si="3"/>
        <v>0</v>
      </c>
      <c r="E63" s="169">
        <f t="shared" si="4"/>
        <v>0</v>
      </c>
      <c r="F63" s="169">
        <f t="shared" si="5"/>
        <v>0</v>
      </c>
    </row>
    <row r="64" spans="1:6" s="147" customFormat="1" ht="12" hidden="1" customHeight="1" x14ac:dyDescent="0.2">
      <c r="A64" s="171">
        <f t="shared" si="0"/>
        <v>2052</v>
      </c>
      <c r="B64" s="168">
        <f t="shared" si="1"/>
        <v>0</v>
      </c>
      <c r="C64" s="169">
        <f t="shared" si="2"/>
        <v>0</v>
      </c>
      <c r="D64" s="170">
        <f t="shared" si="3"/>
        <v>0</v>
      </c>
      <c r="E64" s="169">
        <f t="shared" si="4"/>
        <v>0</v>
      </c>
      <c r="F64" s="169">
        <f t="shared" si="5"/>
        <v>0</v>
      </c>
    </row>
    <row r="65" spans="1:6" s="147" customFormat="1" ht="12" hidden="1" customHeight="1" x14ac:dyDescent="0.2">
      <c r="A65" s="171">
        <f t="shared" si="0"/>
        <v>2053</v>
      </c>
      <c r="B65" s="168">
        <f t="shared" si="1"/>
        <v>0</v>
      </c>
      <c r="C65" s="169">
        <f t="shared" si="2"/>
        <v>0</v>
      </c>
      <c r="D65" s="170">
        <f t="shared" si="3"/>
        <v>0</v>
      </c>
      <c r="E65" s="169">
        <f t="shared" si="4"/>
        <v>0</v>
      </c>
      <c r="F65" s="169">
        <f t="shared" si="5"/>
        <v>0</v>
      </c>
    </row>
    <row r="66" spans="1:6" s="147" customFormat="1" ht="12" hidden="1" customHeight="1" x14ac:dyDescent="0.2">
      <c r="A66" s="171">
        <f t="shared" si="0"/>
        <v>2054</v>
      </c>
      <c r="B66" s="168">
        <f t="shared" si="1"/>
        <v>0</v>
      </c>
      <c r="C66" s="169">
        <f t="shared" si="2"/>
        <v>0</v>
      </c>
      <c r="D66" s="170">
        <f t="shared" si="3"/>
        <v>0</v>
      </c>
      <c r="E66" s="169">
        <f t="shared" si="4"/>
        <v>0</v>
      </c>
      <c r="F66" s="169">
        <f t="shared" si="5"/>
        <v>0</v>
      </c>
    </row>
    <row r="67" spans="1:6" s="147" customFormat="1" ht="12" hidden="1" customHeight="1" x14ac:dyDescent="0.2">
      <c r="A67" s="171">
        <f t="shared" si="0"/>
        <v>2055</v>
      </c>
      <c r="B67" s="168">
        <f t="shared" si="1"/>
        <v>0</v>
      </c>
      <c r="C67" s="169">
        <f t="shared" si="2"/>
        <v>0</v>
      </c>
      <c r="D67" s="170">
        <f t="shared" si="3"/>
        <v>0</v>
      </c>
      <c r="E67" s="169">
        <f t="shared" si="4"/>
        <v>0</v>
      </c>
      <c r="F67" s="169">
        <f t="shared" si="5"/>
        <v>0</v>
      </c>
    </row>
    <row r="68" spans="1:6" s="147" customFormat="1" ht="12" hidden="1" customHeight="1" x14ac:dyDescent="0.2">
      <c r="A68" s="171">
        <f t="shared" si="0"/>
        <v>2056</v>
      </c>
      <c r="B68" s="168">
        <f t="shared" si="1"/>
        <v>0</v>
      </c>
      <c r="C68" s="169">
        <f t="shared" si="2"/>
        <v>0</v>
      </c>
      <c r="D68" s="170">
        <f t="shared" si="3"/>
        <v>0</v>
      </c>
      <c r="E68" s="169">
        <f t="shared" si="4"/>
        <v>0</v>
      </c>
      <c r="F68" s="169">
        <f t="shared" si="5"/>
        <v>0</v>
      </c>
    </row>
    <row r="69" spans="1:6" s="147" customFormat="1" ht="12" hidden="1" customHeight="1" x14ac:dyDescent="0.2">
      <c r="A69" s="171">
        <f t="shared" si="0"/>
        <v>2057</v>
      </c>
      <c r="B69" s="168">
        <f t="shared" si="1"/>
        <v>0</v>
      </c>
      <c r="C69" s="169">
        <f t="shared" si="2"/>
        <v>0</v>
      </c>
      <c r="D69" s="170">
        <f t="shared" si="3"/>
        <v>0</v>
      </c>
      <c r="E69" s="169">
        <f t="shared" si="4"/>
        <v>0</v>
      </c>
      <c r="F69" s="169">
        <f t="shared" si="5"/>
        <v>0</v>
      </c>
    </row>
    <row r="70" spans="1:6" s="147" customFormat="1" ht="12" hidden="1" customHeight="1" x14ac:dyDescent="0.2">
      <c r="A70" s="171">
        <f t="shared" si="0"/>
        <v>2058</v>
      </c>
      <c r="B70" s="168">
        <f t="shared" si="1"/>
        <v>0</v>
      </c>
      <c r="C70" s="169">
        <f t="shared" si="2"/>
        <v>0</v>
      </c>
      <c r="D70" s="170">
        <f t="shared" si="3"/>
        <v>0</v>
      </c>
      <c r="E70" s="169">
        <f t="shared" si="4"/>
        <v>0</v>
      </c>
      <c r="F70" s="169">
        <f t="shared" si="5"/>
        <v>0</v>
      </c>
    </row>
    <row r="71" spans="1:6" s="147" customFormat="1" ht="12" hidden="1" customHeight="1" x14ac:dyDescent="0.2">
      <c r="A71" s="171">
        <f t="shared" si="0"/>
        <v>2059</v>
      </c>
      <c r="B71" s="168">
        <f t="shared" si="1"/>
        <v>0</v>
      </c>
      <c r="C71" s="169">
        <f t="shared" si="2"/>
        <v>0</v>
      </c>
      <c r="D71" s="170">
        <f t="shared" si="3"/>
        <v>0</v>
      </c>
      <c r="E71" s="169">
        <f t="shared" si="4"/>
        <v>0</v>
      </c>
      <c r="F71" s="169">
        <f t="shared" si="5"/>
        <v>0</v>
      </c>
    </row>
    <row r="72" spans="1:6" s="147" customFormat="1" ht="12" hidden="1" customHeight="1" x14ac:dyDescent="0.2">
      <c r="A72" s="171">
        <f t="shared" si="0"/>
        <v>2060</v>
      </c>
      <c r="B72" s="168">
        <f t="shared" si="1"/>
        <v>0</v>
      </c>
      <c r="C72" s="169">
        <f t="shared" si="2"/>
        <v>0</v>
      </c>
      <c r="D72" s="170">
        <f t="shared" si="3"/>
        <v>0</v>
      </c>
      <c r="E72" s="169">
        <f t="shared" si="4"/>
        <v>0</v>
      </c>
      <c r="F72" s="169">
        <f t="shared" si="5"/>
        <v>0</v>
      </c>
    </row>
    <row r="73" spans="1:6" s="147" customFormat="1" ht="12" hidden="1" customHeight="1" x14ac:dyDescent="0.2">
      <c r="A73" s="171">
        <f t="shared" si="0"/>
        <v>2061</v>
      </c>
      <c r="B73" s="168">
        <f t="shared" si="1"/>
        <v>0</v>
      </c>
      <c r="C73" s="169">
        <f t="shared" si="2"/>
        <v>0</v>
      </c>
      <c r="D73" s="170">
        <f t="shared" si="3"/>
        <v>0</v>
      </c>
      <c r="E73" s="169">
        <f t="shared" si="4"/>
        <v>0</v>
      </c>
      <c r="F73" s="169">
        <f t="shared" si="5"/>
        <v>0</v>
      </c>
    </row>
    <row r="74" spans="1:6" s="147" customFormat="1" ht="12" hidden="1" customHeight="1" x14ac:dyDescent="0.2">
      <c r="A74" s="171">
        <f t="shared" si="0"/>
        <v>2062</v>
      </c>
      <c r="B74" s="168">
        <f t="shared" si="1"/>
        <v>0</v>
      </c>
      <c r="C74" s="169">
        <f t="shared" si="2"/>
        <v>0</v>
      </c>
      <c r="D74" s="170">
        <f t="shared" si="3"/>
        <v>0</v>
      </c>
      <c r="E74" s="169">
        <f t="shared" si="4"/>
        <v>0</v>
      </c>
      <c r="F74" s="169">
        <f t="shared" si="5"/>
        <v>0</v>
      </c>
    </row>
    <row r="75" spans="1:6" s="147" customFormat="1" ht="12" hidden="1" customHeight="1" x14ac:dyDescent="0.2">
      <c r="A75" s="171">
        <f t="shared" si="0"/>
        <v>2063</v>
      </c>
      <c r="B75" s="168">
        <f t="shared" si="1"/>
        <v>0</v>
      </c>
      <c r="C75" s="169">
        <f t="shared" si="2"/>
        <v>0</v>
      </c>
      <c r="D75" s="170">
        <f t="shared" si="3"/>
        <v>0</v>
      </c>
      <c r="E75" s="169">
        <f t="shared" si="4"/>
        <v>0</v>
      </c>
      <c r="F75" s="169">
        <f t="shared" si="5"/>
        <v>0</v>
      </c>
    </row>
    <row r="76" spans="1:6" s="147" customFormat="1" ht="12" hidden="1" customHeight="1" x14ac:dyDescent="0.2">
      <c r="A76" s="171">
        <f t="shared" si="0"/>
        <v>2064</v>
      </c>
      <c r="B76" s="168">
        <f t="shared" si="1"/>
        <v>0</v>
      </c>
      <c r="C76" s="169">
        <f t="shared" si="2"/>
        <v>0</v>
      </c>
      <c r="D76" s="170">
        <f t="shared" si="3"/>
        <v>0</v>
      </c>
      <c r="E76" s="169">
        <f t="shared" si="4"/>
        <v>0</v>
      </c>
      <c r="F76" s="169">
        <f t="shared" si="5"/>
        <v>0</v>
      </c>
    </row>
    <row r="77" spans="1:6" s="147" customFormat="1" ht="12" hidden="1" customHeight="1" x14ac:dyDescent="0.2">
      <c r="A77" s="171">
        <f t="shared" si="0"/>
        <v>2065</v>
      </c>
      <c r="B77" s="168">
        <f t="shared" si="1"/>
        <v>0</v>
      </c>
      <c r="C77" s="169">
        <f t="shared" si="2"/>
        <v>0</v>
      </c>
      <c r="D77" s="170">
        <f t="shared" si="3"/>
        <v>0</v>
      </c>
      <c r="E77" s="169">
        <f t="shared" si="4"/>
        <v>0</v>
      </c>
      <c r="F77" s="169">
        <f t="shared" si="5"/>
        <v>0</v>
      </c>
    </row>
    <row r="78" spans="1:6" s="147" customFormat="1" ht="12" hidden="1" customHeight="1" x14ac:dyDescent="0.2">
      <c r="A78" s="171">
        <f t="shared" si="0"/>
        <v>2066</v>
      </c>
      <c r="B78" s="168">
        <f t="shared" si="1"/>
        <v>0</v>
      </c>
      <c r="C78" s="169">
        <f t="shared" si="2"/>
        <v>0</v>
      </c>
      <c r="D78" s="170">
        <f t="shared" si="3"/>
        <v>0</v>
      </c>
      <c r="E78" s="169">
        <f t="shared" si="4"/>
        <v>0</v>
      </c>
      <c r="F78" s="169">
        <f t="shared" si="5"/>
        <v>0</v>
      </c>
    </row>
    <row r="79" spans="1:6" s="147" customFormat="1" ht="12" hidden="1" customHeight="1" x14ac:dyDescent="0.2">
      <c r="A79" s="171">
        <f t="shared" si="0"/>
        <v>2067</v>
      </c>
      <c r="B79" s="168">
        <f t="shared" si="1"/>
        <v>0</v>
      </c>
      <c r="C79" s="169">
        <f t="shared" si="2"/>
        <v>0</v>
      </c>
      <c r="D79" s="170">
        <f t="shared" si="3"/>
        <v>0</v>
      </c>
      <c r="E79" s="169">
        <f t="shared" si="4"/>
        <v>0</v>
      </c>
      <c r="F79" s="169">
        <f t="shared" si="5"/>
        <v>0</v>
      </c>
    </row>
    <row r="80" spans="1:6" s="147" customFormat="1" ht="12" customHeight="1" x14ac:dyDescent="0.2">
      <c r="A80" s="863" t="s">
        <v>263</v>
      </c>
      <c r="B80" s="864"/>
      <c r="C80" s="221">
        <f>SUM(C23:C63)</f>
        <v>0</v>
      </c>
      <c r="D80" s="221">
        <f>SUM(D23:D63)</f>
        <v>0</v>
      </c>
      <c r="E80" s="221">
        <f>SUM(E23:E63)</f>
        <v>0</v>
      </c>
      <c r="F80" s="222"/>
    </row>
    <row r="81" spans="1:6" s="147" customFormat="1" ht="12" customHeight="1" x14ac:dyDescent="0.2">
      <c r="A81" s="166"/>
      <c r="B81" s="166"/>
      <c r="C81" s="166"/>
      <c r="D81" s="166"/>
      <c r="E81" s="166"/>
      <c r="F81" s="166"/>
    </row>
  </sheetData>
  <sheetProtection password="D189" sheet="1" objects="1" scenarios="1" selectLockedCells="1" selectUnlockedCell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orientation="portrait" r:id="rId1"/>
  <headerFooter alignWithMargins="0">
    <oddFooter>&amp;R&amp;"+,Italic"&amp;8&amp;F  &amp;A  &amp;D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81"/>
  <sheetViews>
    <sheetView showGridLines="0" view="pageBreakPreview" zoomScaleNormal="100" zoomScaleSheetLayoutView="100" workbookViewId="0">
      <selection activeCell="D7" sqref="D7"/>
    </sheetView>
  </sheetViews>
  <sheetFormatPr defaultRowHeight="12.75" x14ac:dyDescent="0.2"/>
  <cols>
    <col min="1" max="1" width="15.5" style="130" customWidth="1"/>
    <col min="2" max="4" width="13.75" style="130" customWidth="1"/>
    <col min="5" max="5" width="15" style="130" customWidth="1"/>
    <col min="6" max="6" width="14" style="130" customWidth="1"/>
    <col min="7" max="7" width="20.75" style="130" customWidth="1"/>
    <col min="8" max="16384" width="9" style="130"/>
  </cols>
  <sheetData>
    <row r="1" spans="1:10" s="43" customFormat="1" ht="21.95" customHeight="1" x14ac:dyDescent="0.25">
      <c r="A1" s="689" t="s">
        <v>261</v>
      </c>
      <c r="B1" s="689"/>
      <c r="C1" s="689"/>
      <c r="D1" s="689"/>
      <c r="E1" s="689"/>
      <c r="F1" s="689"/>
      <c r="G1" s="121"/>
      <c r="H1" s="121"/>
      <c r="I1" s="121"/>
      <c r="J1" s="121"/>
    </row>
    <row r="2" spans="1:10" s="145" customFormat="1" ht="12" customHeight="1" x14ac:dyDescent="0.2">
      <c r="A2" s="144"/>
      <c r="B2" s="144"/>
      <c r="C2" s="144"/>
      <c r="D2" s="144"/>
      <c r="E2" s="144"/>
      <c r="F2" s="144"/>
      <c r="G2" s="144"/>
      <c r="H2" s="144"/>
      <c r="I2" s="144"/>
      <c r="J2" s="144"/>
    </row>
    <row r="3" spans="1:10" s="145" customFormat="1" ht="12" customHeight="1" x14ac:dyDescent="0.2">
      <c r="A3" s="41" t="s">
        <v>204</v>
      </c>
      <c r="B3" s="144"/>
      <c r="C3" s="144"/>
      <c r="D3" s="144"/>
      <c r="E3" s="144"/>
      <c r="F3" s="144"/>
      <c r="G3" s="144"/>
      <c r="H3" s="144"/>
      <c r="I3" s="144"/>
      <c r="J3" s="144"/>
    </row>
    <row r="4" spans="1:10" s="147" customFormat="1" ht="6" customHeight="1" x14ac:dyDescent="0.2">
      <c r="A4" s="146"/>
      <c r="B4" s="146"/>
      <c r="C4" s="146"/>
      <c r="D4" s="146"/>
      <c r="E4" s="146"/>
      <c r="F4" s="146"/>
    </row>
    <row r="5" spans="1:10" s="147" customFormat="1" ht="12" customHeight="1" x14ac:dyDescent="0.2">
      <c r="A5" s="148" t="s">
        <v>270</v>
      </c>
      <c r="B5" s="866" t="str">
        <f>IF('GEN INFO'!C10=0," ",'GEN INFO'!C10)</f>
        <v xml:space="preserve"> </v>
      </c>
      <c r="C5" s="866"/>
      <c r="D5" s="866"/>
      <c r="E5" s="866"/>
      <c r="F5" s="223">
        <f ca="1">NOW()</f>
        <v>41978.465642824071</v>
      </c>
    </row>
    <row r="6" spans="1:10" s="147" customFormat="1" ht="12" customHeight="1" x14ac:dyDescent="0.2">
      <c r="A6" s="148" t="s">
        <v>271</v>
      </c>
      <c r="B6" s="213" t="str">
        <f>IF('GEN INFO'!I8=0," ",'GEN INFO'!I8)</f>
        <v xml:space="preserve"> </v>
      </c>
      <c r="C6" s="149" t="s">
        <v>10</v>
      </c>
      <c r="D6" s="208" t="str">
        <f>IF('GEN INFO'!L8=0," ",'GEN INFO'!L8)</f>
        <v>DE</v>
      </c>
      <c r="E6" s="150"/>
      <c r="F6" s="151"/>
    </row>
    <row r="7" spans="1:10" s="147" customFormat="1" ht="12" customHeight="1" x14ac:dyDescent="0.2">
      <c r="A7" s="148" t="s">
        <v>272</v>
      </c>
      <c r="B7" s="207" t="str">
        <f>IF('GEN INFO'!J6=0," ",'GEN INFO'!J6)</f>
        <v xml:space="preserve"> </v>
      </c>
      <c r="C7" s="149" t="s">
        <v>9</v>
      </c>
      <c r="D7" s="208" t="str">
        <f>IF('GEN INFO'!L6=0," ",'GEN INFO'!L6)</f>
        <v xml:space="preserve"> </v>
      </c>
      <c r="E7" s="150"/>
      <c r="F7" s="152"/>
    </row>
    <row r="8" spans="1:10" s="147" customFormat="1" ht="6" customHeight="1" x14ac:dyDescent="0.2">
      <c r="A8" s="153"/>
      <c r="B8" s="154"/>
      <c r="C8" s="155"/>
      <c r="D8" s="156"/>
      <c r="E8" s="153"/>
      <c r="F8" s="157"/>
    </row>
    <row r="9" spans="1:10" ht="12" customHeight="1" x14ac:dyDescent="0.2">
      <c r="A9" s="158" t="s">
        <v>273</v>
      </c>
      <c r="B9" s="142"/>
      <c r="C9" s="142"/>
      <c r="D9" s="142"/>
      <c r="E9" s="142"/>
      <c r="F9" s="142"/>
    </row>
    <row r="10" spans="1:10" ht="6" customHeight="1" x14ac:dyDescent="0.2">
      <c r="A10" s="142"/>
      <c r="B10" s="142"/>
      <c r="C10" s="142"/>
      <c r="D10" s="142"/>
      <c r="E10" s="142"/>
      <c r="F10" s="142"/>
    </row>
    <row r="11" spans="1:10" ht="12" customHeight="1" x14ac:dyDescent="0.2">
      <c r="A11" s="162" t="s">
        <v>274</v>
      </c>
      <c r="B11" s="861" t="str">
        <f>SOURCES!A39</f>
        <v>Psource D - Interest Only</v>
      </c>
      <c r="C11" s="861"/>
      <c r="D11" s="861"/>
      <c r="E11" s="861"/>
      <c r="F11" s="862"/>
    </row>
    <row r="12" spans="1:10" ht="12" customHeight="1" x14ac:dyDescent="0.2">
      <c r="A12" s="162" t="s">
        <v>275</v>
      </c>
      <c r="B12" s="209">
        <f>SOURCES!D39</f>
        <v>0</v>
      </c>
      <c r="C12" s="163"/>
      <c r="D12" s="163"/>
      <c r="E12" s="163"/>
      <c r="F12" s="164"/>
    </row>
    <row r="13" spans="1:10" ht="12" customHeight="1" x14ac:dyDescent="0.2">
      <c r="A13" s="160" t="s">
        <v>276</v>
      </c>
      <c r="B13" s="210">
        <f>F13/12</f>
        <v>0</v>
      </c>
      <c r="C13" s="159"/>
      <c r="D13" s="177"/>
      <c r="E13" s="177" t="s">
        <v>280</v>
      </c>
      <c r="F13" s="214">
        <f>SOURCES!G39</f>
        <v>0</v>
      </c>
    </row>
    <row r="14" spans="1:10" ht="12" customHeight="1" x14ac:dyDescent="0.2">
      <c r="A14" s="160" t="s">
        <v>277</v>
      </c>
      <c r="B14" s="211">
        <f>F14*12</f>
        <v>0</v>
      </c>
      <c r="C14" s="159"/>
      <c r="D14" s="177"/>
      <c r="E14" s="177" t="s">
        <v>281</v>
      </c>
      <c r="F14" s="215">
        <f>SOURCES!E39</f>
        <v>0</v>
      </c>
    </row>
    <row r="15" spans="1:10" ht="12" customHeight="1" x14ac:dyDescent="0.2">
      <c r="A15" s="160" t="s">
        <v>278</v>
      </c>
      <c r="B15" s="212">
        <f>IF(ISERR(PMT(B13,B14,-B12)),0,PMT(B13,B14,-B12))</f>
        <v>0</v>
      </c>
      <c r="C15" s="159"/>
      <c r="D15" s="177"/>
      <c r="E15" s="177" t="s">
        <v>282</v>
      </c>
      <c r="F15" s="216">
        <f>B15*12</f>
        <v>0</v>
      </c>
    </row>
    <row r="16" spans="1:10" ht="12" customHeight="1" x14ac:dyDescent="0.2">
      <c r="A16" s="858" t="s">
        <v>279</v>
      </c>
      <c r="B16" s="859"/>
      <c r="C16" s="213">
        <f>'GEN INFO'!J6</f>
        <v>0</v>
      </c>
      <c r="D16" s="860" t="s">
        <v>283</v>
      </c>
      <c r="E16" s="860"/>
      <c r="F16" s="217">
        <f>'GEN INFO'!L6</f>
        <v>0</v>
      </c>
    </row>
    <row r="17" spans="1:6" ht="12" customHeight="1" x14ac:dyDescent="0.2">
      <c r="A17" s="165"/>
      <c r="B17" s="166"/>
      <c r="C17" s="166"/>
      <c r="D17" s="165"/>
      <c r="E17" s="165"/>
      <c r="F17" s="167"/>
    </row>
    <row r="18" spans="1:6" ht="12" customHeight="1" x14ac:dyDescent="0.2">
      <c r="A18" s="867" t="s">
        <v>284</v>
      </c>
      <c r="B18" s="867"/>
      <c r="C18" s="867"/>
      <c r="D18" s="867"/>
      <c r="E18" s="867"/>
      <c r="F18" s="867"/>
    </row>
    <row r="19" spans="1:6" ht="6" customHeight="1" x14ac:dyDescent="0.2">
      <c r="A19" s="174"/>
      <c r="B19" s="174"/>
      <c r="C19" s="174"/>
      <c r="D19" s="174"/>
      <c r="E19" s="174"/>
      <c r="F19" s="174"/>
    </row>
    <row r="20" spans="1:6" ht="12" customHeight="1" x14ac:dyDescent="0.2">
      <c r="A20" s="865" t="s">
        <v>9</v>
      </c>
      <c r="B20" s="865" t="s">
        <v>285</v>
      </c>
      <c r="C20" s="865" t="s">
        <v>286</v>
      </c>
      <c r="D20" s="865" t="s">
        <v>287</v>
      </c>
      <c r="E20" s="865" t="s">
        <v>288</v>
      </c>
      <c r="F20" s="865" t="s">
        <v>289</v>
      </c>
    </row>
    <row r="21" spans="1:6" ht="12" customHeight="1" x14ac:dyDescent="0.2">
      <c r="A21" s="865"/>
      <c r="B21" s="865"/>
      <c r="C21" s="865"/>
      <c r="D21" s="865"/>
      <c r="E21" s="865"/>
      <c r="F21" s="865"/>
    </row>
    <row r="22" spans="1:6" s="131" customFormat="1" ht="6" customHeight="1" x14ac:dyDescent="0.2">
      <c r="A22" s="143"/>
      <c r="B22" s="143"/>
      <c r="C22" s="143"/>
      <c r="D22" s="143"/>
      <c r="E22" s="143"/>
      <c r="F22" s="173"/>
    </row>
    <row r="23" spans="1:6" ht="12" customHeight="1" x14ac:dyDescent="0.2">
      <c r="A23" s="172">
        <v>2011</v>
      </c>
      <c r="B23" s="218">
        <f>IF(A23=$F$16,$B$14-13+$C$16,IF(B22-12&gt;0,B22-12,0))</f>
        <v>0</v>
      </c>
      <c r="C23" s="219">
        <f>IF(A23=$F$16,(13-$C$16)*$B$15,(B22-B23)*$B$15)</f>
        <v>0</v>
      </c>
      <c r="D23" s="220">
        <f>C23-E23</f>
        <v>0</v>
      </c>
      <c r="E23" s="219">
        <f>IF(A23=$F$16,$B$12-F23,F22-F23)</f>
        <v>0</v>
      </c>
      <c r="F23" s="219">
        <f>IF(ISERR(PV($B$13,$B23,-$B$15)),0,PV($B$13,$B23,-$B$15))</f>
        <v>0</v>
      </c>
    </row>
    <row r="24" spans="1:6" s="147" customFormat="1" ht="12" customHeight="1" x14ac:dyDescent="0.2">
      <c r="A24" s="171">
        <f t="shared" ref="A24:A79" si="0">A23+1</f>
        <v>2012</v>
      </c>
      <c r="B24" s="218">
        <f t="shared" ref="B24:B79" si="1">IF(A24=$F$16,$B$14-13+$C$16,IF(B23-12&gt;0,B23-12,0))</f>
        <v>0</v>
      </c>
      <c r="C24" s="219">
        <f t="shared" ref="C24:C79" si="2">IF(A24=$F$16,(13-$C$16)*$B$15,(B23-B24)*$B$15)</f>
        <v>0</v>
      </c>
      <c r="D24" s="220">
        <f t="shared" ref="D24:D79" si="3">C24-E24</f>
        <v>0</v>
      </c>
      <c r="E24" s="219">
        <f t="shared" ref="E24:E79" si="4">IF(A24=$F$16,$B$12-F24,F23-F24)</f>
        <v>0</v>
      </c>
      <c r="F24" s="219">
        <f t="shared" ref="F24:F79" si="5">IF(ISERR(PV($B$13,$B24,-$B$15)),0,PV($B$13,$B24,-$B$15))</f>
        <v>0</v>
      </c>
    </row>
    <row r="25" spans="1:6" s="147" customFormat="1" ht="12" customHeight="1" x14ac:dyDescent="0.2">
      <c r="A25" s="171">
        <f t="shared" si="0"/>
        <v>2013</v>
      </c>
      <c r="B25" s="218">
        <f t="shared" si="1"/>
        <v>0</v>
      </c>
      <c r="C25" s="219">
        <f t="shared" si="2"/>
        <v>0</v>
      </c>
      <c r="D25" s="220">
        <f t="shared" si="3"/>
        <v>0</v>
      </c>
      <c r="E25" s="219">
        <f t="shared" si="4"/>
        <v>0</v>
      </c>
      <c r="F25" s="219">
        <f t="shared" si="5"/>
        <v>0</v>
      </c>
    </row>
    <row r="26" spans="1:6" s="147" customFormat="1" ht="12" customHeight="1" x14ac:dyDescent="0.2">
      <c r="A26" s="171">
        <f t="shared" si="0"/>
        <v>2014</v>
      </c>
      <c r="B26" s="218">
        <f t="shared" si="1"/>
        <v>0</v>
      </c>
      <c r="C26" s="219">
        <f t="shared" si="2"/>
        <v>0</v>
      </c>
      <c r="D26" s="220">
        <f t="shared" si="3"/>
        <v>0</v>
      </c>
      <c r="E26" s="219">
        <f t="shared" si="4"/>
        <v>0</v>
      </c>
      <c r="F26" s="219">
        <f t="shared" si="5"/>
        <v>0</v>
      </c>
    </row>
    <row r="27" spans="1:6" s="147" customFormat="1" ht="12" customHeight="1" x14ac:dyDescent="0.2">
      <c r="A27" s="171">
        <f t="shared" si="0"/>
        <v>2015</v>
      </c>
      <c r="B27" s="218">
        <f t="shared" si="1"/>
        <v>0</v>
      </c>
      <c r="C27" s="219">
        <f t="shared" si="2"/>
        <v>0</v>
      </c>
      <c r="D27" s="220">
        <f t="shared" si="3"/>
        <v>0</v>
      </c>
      <c r="E27" s="219">
        <f t="shared" si="4"/>
        <v>0</v>
      </c>
      <c r="F27" s="219">
        <f t="shared" si="5"/>
        <v>0</v>
      </c>
    </row>
    <row r="28" spans="1:6" s="147" customFormat="1" ht="12" customHeight="1" x14ac:dyDescent="0.2">
      <c r="A28" s="171">
        <f t="shared" si="0"/>
        <v>2016</v>
      </c>
      <c r="B28" s="218">
        <f t="shared" si="1"/>
        <v>0</v>
      </c>
      <c r="C28" s="219">
        <f t="shared" si="2"/>
        <v>0</v>
      </c>
      <c r="D28" s="220">
        <f t="shared" si="3"/>
        <v>0</v>
      </c>
      <c r="E28" s="219">
        <f t="shared" si="4"/>
        <v>0</v>
      </c>
      <c r="F28" s="219">
        <f t="shared" si="5"/>
        <v>0</v>
      </c>
    </row>
    <row r="29" spans="1:6" s="147" customFormat="1" ht="12" customHeight="1" x14ac:dyDescent="0.2">
      <c r="A29" s="171">
        <f t="shared" si="0"/>
        <v>2017</v>
      </c>
      <c r="B29" s="218">
        <f t="shared" si="1"/>
        <v>0</v>
      </c>
      <c r="C29" s="219">
        <f t="shared" si="2"/>
        <v>0</v>
      </c>
      <c r="D29" s="220">
        <f t="shared" si="3"/>
        <v>0</v>
      </c>
      <c r="E29" s="219">
        <f t="shared" si="4"/>
        <v>0</v>
      </c>
      <c r="F29" s="219">
        <f t="shared" si="5"/>
        <v>0</v>
      </c>
    </row>
    <row r="30" spans="1:6" s="147" customFormat="1" ht="12" customHeight="1" x14ac:dyDescent="0.2">
      <c r="A30" s="171">
        <f t="shared" si="0"/>
        <v>2018</v>
      </c>
      <c r="B30" s="218">
        <f t="shared" si="1"/>
        <v>0</v>
      </c>
      <c r="C30" s="219">
        <f t="shared" si="2"/>
        <v>0</v>
      </c>
      <c r="D30" s="220">
        <f t="shared" si="3"/>
        <v>0</v>
      </c>
      <c r="E30" s="219">
        <f t="shared" si="4"/>
        <v>0</v>
      </c>
      <c r="F30" s="219">
        <f t="shared" si="5"/>
        <v>0</v>
      </c>
    </row>
    <row r="31" spans="1:6" s="147" customFormat="1" ht="12" customHeight="1" x14ac:dyDescent="0.2">
      <c r="A31" s="171">
        <f t="shared" si="0"/>
        <v>2019</v>
      </c>
      <c r="B31" s="218">
        <f t="shared" si="1"/>
        <v>0</v>
      </c>
      <c r="C31" s="219">
        <f t="shared" si="2"/>
        <v>0</v>
      </c>
      <c r="D31" s="220">
        <f t="shared" si="3"/>
        <v>0</v>
      </c>
      <c r="E31" s="219">
        <f t="shared" si="4"/>
        <v>0</v>
      </c>
      <c r="F31" s="219">
        <f t="shared" si="5"/>
        <v>0</v>
      </c>
    </row>
    <row r="32" spans="1:6" s="147" customFormat="1" ht="12" customHeight="1" x14ac:dyDescent="0.2">
      <c r="A32" s="171">
        <f t="shared" si="0"/>
        <v>2020</v>
      </c>
      <c r="B32" s="218">
        <f t="shared" si="1"/>
        <v>0</v>
      </c>
      <c r="C32" s="219">
        <f t="shared" si="2"/>
        <v>0</v>
      </c>
      <c r="D32" s="220">
        <f t="shared" si="3"/>
        <v>0</v>
      </c>
      <c r="E32" s="219">
        <f t="shared" si="4"/>
        <v>0</v>
      </c>
      <c r="F32" s="219">
        <f t="shared" si="5"/>
        <v>0</v>
      </c>
    </row>
    <row r="33" spans="1:7" s="147" customFormat="1" ht="12" customHeight="1" x14ac:dyDescent="0.2">
      <c r="A33" s="171">
        <f t="shared" si="0"/>
        <v>2021</v>
      </c>
      <c r="B33" s="218">
        <f t="shared" si="1"/>
        <v>0</v>
      </c>
      <c r="C33" s="219">
        <f t="shared" si="2"/>
        <v>0</v>
      </c>
      <c r="D33" s="220">
        <f t="shared" si="3"/>
        <v>0</v>
      </c>
      <c r="E33" s="219">
        <f t="shared" si="4"/>
        <v>0</v>
      </c>
      <c r="F33" s="219">
        <f t="shared" si="5"/>
        <v>0</v>
      </c>
      <c r="G33" s="147" t="s">
        <v>262</v>
      </c>
    </row>
    <row r="34" spans="1:7" s="147" customFormat="1" ht="12" customHeight="1" x14ac:dyDescent="0.2">
      <c r="A34" s="171">
        <f t="shared" si="0"/>
        <v>2022</v>
      </c>
      <c r="B34" s="218">
        <f t="shared" si="1"/>
        <v>0</v>
      </c>
      <c r="C34" s="219">
        <f t="shared" si="2"/>
        <v>0</v>
      </c>
      <c r="D34" s="220">
        <f t="shared" si="3"/>
        <v>0</v>
      </c>
      <c r="E34" s="219">
        <f t="shared" si="4"/>
        <v>0</v>
      </c>
      <c r="F34" s="219">
        <f t="shared" si="5"/>
        <v>0</v>
      </c>
    </row>
    <row r="35" spans="1:7" s="147" customFormat="1" ht="12" customHeight="1" x14ac:dyDescent="0.2">
      <c r="A35" s="171">
        <f t="shared" si="0"/>
        <v>2023</v>
      </c>
      <c r="B35" s="218">
        <f t="shared" si="1"/>
        <v>0</v>
      </c>
      <c r="C35" s="219">
        <f t="shared" si="2"/>
        <v>0</v>
      </c>
      <c r="D35" s="220">
        <f t="shared" si="3"/>
        <v>0</v>
      </c>
      <c r="E35" s="219">
        <f t="shared" si="4"/>
        <v>0</v>
      </c>
      <c r="F35" s="219">
        <f t="shared" si="5"/>
        <v>0</v>
      </c>
    </row>
    <row r="36" spans="1:7" s="147" customFormat="1" ht="12" customHeight="1" x14ac:dyDescent="0.2">
      <c r="A36" s="171">
        <f t="shared" si="0"/>
        <v>2024</v>
      </c>
      <c r="B36" s="218">
        <f t="shared" si="1"/>
        <v>0</v>
      </c>
      <c r="C36" s="219">
        <f t="shared" si="2"/>
        <v>0</v>
      </c>
      <c r="D36" s="220">
        <f t="shared" si="3"/>
        <v>0</v>
      </c>
      <c r="E36" s="219">
        <f t="shared" si="4"/>
        <v>0</v>
      </c>
      <c r="F36" s="219">
        <f t="shared" si="5"/>
        <v>0</v>
      </c>
    </row>
    <row r="37" spans="1:7" s="147" customFormat="1" ht="12" customHeight="1" x14ac:dyDescent="0.2">
      <c r="A37" s="171">
        <f t="shared" si="0"/>
        <v>2025</v>
      </c>
      <c r="B37" s="218">
        <f t="shared" si="1"/>
        <v>0</v>
      </c>
      <c r="C37" s="219">
        <f t="shared" si="2"/>
        <v>0</v>
      </c>
      <c r="D37" s="220">
        <f t="shared" si="3"/>
        <v>0</v>
      </c>
      <c r="E37" s="219">
        <f t="shared" si="4"/>
        <v>0</v>
      </c>
      <c r="F37" s="219">
        <f t="shared" si="5"/>
        <v>0</v>
      </c>
    </row>
    <row r="38" spans="1:7" s="147" customFormat="1" ht="12" customHeight="1" x14ac:dyDescent="0.2">
      <c r="A38" s="171">
        <f t="shared" si="0"/>
        <v>2026</v>
      </c>
      <c r="B38" s="218">
        <f t="shared" si="1"/>
        <v>0</v>
      </c>
      <c r="C38" s="219">
        <f t="shared" si="2"/>
        <v>0</v>
      </c>
      <c r="D38" s="220">
        <f t="shared" si="3"/>
        <v>0</v>
      </c>
      <c r="E38" s="219">
        <f t="shared" si="4"/>
        <v>0</v>
      </c>
      <c r="F38" s="219">
        <f t="shared" si="5"/>
        <v>0</v>
      </c>
    </row>
    <row r="39" spans="1:7" s="147" customFormat="1" ht="12" customHeight="1" x14ac:dyDescent="0.2">
      <c r="A39" s="171">
        <f t="shared" si="0"/>
        <v>2027</v>
      </c>
      <c r="B39" s="218">
        <f t="shared" si="1"/>
        <v>0</v>
      </c>
      <c r="C39" s="219">
        <f t="shared" si="2"/>
        <v>0</v>
      </c>
      <c r="D39" s="220">
        <f t="shared" si="3"/>
        <v>0</v>
      </c>
      <c r="E39" s="219">
        <f t="shared" si="4"/>
        <v>0</v>
      </c>
      <c r="F39" s="219">
        <f t="shared" si="5"/>
        <v>0</v>
      </c>
    </row>
    <row r="40" spans="1:7" s="147" customFormat="1" ht="12" customHeight="1" x14ac:dyDescent="0.2">
      <c r="A40" s="171">
        <f t="shared" si="0"/>
        <v>2028</v>
      </c>
      <c r="B40" s="218">
        <f t="shared" si="1"/>
        <v>0</v>
      </c>
      <c r="C40" s="219">
        <f t="shared" si="2"/>
        <v>0</v>
      </c>
      <c r="D40" s="220">
        <f t="shared" si="3"/>
        <v>0</v>
      </c>
      <c r="E40" s="219">
        <f t="shared" si="4"/>
        <v>0</v>
      </c>
      <c r="F40" s="219">
        <f t="shared" si="5"/>
        <v>0</v>
      </c>
    </row>
    <row r="41" spans="1:7" s="147" customFormat="1" ht="12" customHeight="1" x14ac:dyDescent="0.2">
      <c r="A41" s="171">
        <f t="shared" si="0"/>
        <v>2029</v>
      </c>
      <c r="B41" s="218">
        <f t="shared" si="1"/>
        <v>0</v>
      </c>
      <c r="C41" s="219">
        <f t="shared" si="2"/>
        <v>0</v>
      </c>
      <c r="D41" s="220">
        <f t="shared" si="3"/>
        <v>0</v>
      </c>
      <c r="E41" s="219">
        <f t="shared" si="4"/>
        <v>0</v>
      </c>
      <c r="F41" s="219">
        <f t="shared" si="5"/>
        <v>0</v>
      </c>
    </row>
    <row r="42" spans="1:7" s="147" customFormat="1" ht="12" customHeight="1" x14ac:dyDescent="0.2">
      <c r="A42" s="171">
        <f t="shared" si="0"/>
        <v>2030</v>
      </c>
      <c r="B42" s="218">
        <f t="shared" si="1"/>
        <v>0</v>
      </c>
      <c r="C42" s="219">
        <f t="shared" si="2"/>
        <v>0</v>
      </c>
      <c r="D42" s="220">
        <f t="shared" si="3"/>
        <v>0</v>
      </c>
      <c r="E42" s="219">
        <f t="shared" si="4"/>
        <v>0</v>
      </c>
      <c r="F42" s="219">
        <f t="shared" si="5"/>
        <v>0</v>
      </c>
    </row>
    <row r="43" spans="1:7" s="147" customFormat="1" ht="12" customHeight="1" x14ac:dyDescent="0.2">
      <c r="A43" s="171">
        <f t="shared" si="0"/>
        <v>2031</v>
      </c>
      <c r="B43" s="218">
        <f t="shared" si="1"/>
        <v>0</v>
      </c>
      <c r="C43" s="219">
        <f t="shared" si="2"/>
        <v>0</v>
      </c>
      <c r="D43" s="220">
        <f t="shared" si="3"/>
        <v>0</v>
      </c>
      <c r="E43" s="219">
        <f t="shared" si="4"/>
        <v>0</v>
      </c>
      <c r="F43" s="219">
        <f t="shared" si="5"/>
        <v>0</v>
      </c>
    </row>
    <row r="44" spans="1:7" s="147" customFormat="1" ht="12" customHeight="1" x14ac:dyDescent="0.2">
      <c r="A44" s="171">
        <f t="shared" si="0"/>
        <v>2032</v>
      </c>
      <c r="B44" s="218">
        <f t="shared" si="1"/>
        <v>0</v>
      </c>
      <c r="C44" s="219">
        <f t="shared" si="2"/>
        <v>0</v>
      </c>
      <c r="D44" s="220">
        <f t="shared" si="3"/>
        <v>0</v>
      </c>
      <c r="E44" s="219">
        <f t="shared" si="4"/>
        <v>0</v>
      </c>
      <c r="F44" s="219">
        <f t="shared" si="5"/>
        <v>0</v>
      </c>
    </row>
    <row r="45" spans="1:7" s="147" customFormat="1" ht="12" customHeight="1" x14ac:dyDescent="0.2">
      <c r="A45" s="171">
        <f t="shared" si="0"/>
        <v>2033</v>
      </c>
      <c r="B45" s="218">
        <f t="shared" si="1"/>
        <v>0</v>
      </c>
      <c r="C45" s="219">
        <f t="shared" si="2"/>
        <v>0</v>
      </c>
      <c r="D45" s="220">
        <f t="shared" si="3"/>
        <v>0</v>
      </c>
      <c r="E45" s="219">
        <f t="shared" si="4"/>
        <v>0</v>
      </c>
      <c r="F45" s="219">
        <f t="shared" si="5"/>
        <v>0</v>
      </c>
    </row>
    <row r="46" spans="1:7" s="147" customFormat="1" ht="12" customHeight="1" x14ac:dyDescent="0.2">
      <c r="A46" s="171">
        <f t="shared" si="0"/>
        <v>2034</v>
      </c>
      <c r="B46" s="218">
        <f t="shared" si="1"/>
        <v>0</v>
      </c>
      <c r="C46" s="219">
        <f t="shared" si="2"/>
        <v>0</v>
      </c>
      <c r="D46" s="220">
        <f t="shared" si="3"/>
        <v>0</v>
      </c>
      <c r="E46" s="219">
        <f t="shared" si="4"/>
        <v>0</v>
      </c>
      <c r="F46" s="219">
        <f t="shared" si="5"/>
        <v>0</v>
      </c>
    </row>
    <row r="47" spans="1:7" s="147" customFormat="1" ht="12" customHeight="1" x14ac:dyDescent="0.2">
      <c r="A47" s="171">
        <f t="shared" si="0"/>
        <v>2035</v>
      </c>
      <c r="B47" s="218">
        <f t="shared" si="1"/>
        <v>0</v>
      </c>
      <c r="C47" s="219">
        <f t="shared" si="2"/>
        <v>0</v>
      </c>
      <c r="D47" s="220">
        <f t="shared" si="3"/>
        <v>0</v>
      </c>
      <c r="E47" s="219">
        <f t="shared" si="4"/>
        <v>0</v>
      </c>
      <c r="F47" s="219">
        <f t="shared" si="5"/>
        <v>0</v>
      </c>
    </row>
    <row r="48" spans="1:7" s="147" customFormat="1" ht="12" customHeight="1" x14ac:dyDescent="0.2">
      <c r="A48" s="171">
        <f t="shared" si="0"/>
        <v>2036</v>
      </c>
      <c r="B48" s="218">
        <f t="shared" si="1"/>
        <v>0</v>
      </c>
      <c r="C48" s="219">
        <f t="shared" si="2"/>
        <v>0</v>
      </c>
      <c r="D48" s="220">
        <f t="shared" si="3"/>
        <v>0</v>
      </c>
      <c r="E48" s="219">
        <f t="shared" si="4"/>
        <v>0</v>
      </c>
      <c r="F48" s="219">
        <f t="shared" si="5"/>
        <v>0</v>
      </c>
    </row>
    <row r="49" spans="1:6" s="147" customFormat="1" ht="12" customHeight="1" x14ac:dyDescent="0.2">
      <c r="A49" s="171">
        <f t="shared" si="0"/>
        <v>2037</v>
      </c>
      <c r="B49" s="218">
        <f t="shared" si="1"/>
        <v>0</v>
      </c>
      <c r="C49" s="219">
        <f t="shared" si="2"/>
        <v>0</v>
      </c>
      <c r="D49" s="220">
        <f t="shared" si="3"/>
        <v>0</v>
      </c>
      <c r="E49" s="219">
        <f t="shared" si="4"/>
        <v>0</v>
      </c>
      <c r="F49" s="219">
        <f t="shared" si="5"/>
        <v>0</v>
      </c>
    </row>
    <row r="50" spans="1:6" s="147" customFormat="1" ht="12" customHeight="1" x14ac:dyDescent="0.2">
      <c r="A50" s="171">
        <f t="shared" si="0"/>
        <v>2038</v>
      </c>
      <c r="B50" s="218">
        <f t="shared" si="1"/>
        <v>0</v>
      </c>
      <c r="C50" s="219">
        <f t="shared" si="2"/>
        <v>0</v>
      </c>
      <c r="D50" s="220">
        <f t="shared" si="3"/>
        <v>0</v>
      </c>
      <c r="E50" s="219">
        <f t="shared" si="4"/>
        <v>0</v>
      </c>
      <c r="F50" s="219">
        <f t="shared" si="5"/>
        <v>0</v>
      </c>
    </row>
    <row r="51" spans="1:6" s="147" customFormat="1" ht="12" customHeight="1" x14ac:dyDescent="0.2">
      <c r="A51" s="171">
        <f t="shared" si="0"/>
        <v>2039</v>
      </c>
      <c r="B51" s="218">
        <f t="shared" si="1"/>
        <v>0</v>
      </c>
      <c r="C51" s="219">
        <f t="shared" si="2"/>
        <v>0</v>
      </c>
      <c r="D51" s="220">
        <f t="shared" si="3"/>
        <v>0</v>
      </c>
      <c r="E51" s="219">
        <f t="shared" si="4"/>
        <v>0</v>
      </c>
      <c r="F51" s="219">
        <f t="shared" si="5"/>
        <v>0</v>
      </c>
    </row>
    <row r="52" spans="1:6" s="147" customFormat="1" ht="12" customHeight="1" x14ac:dyDescent="0.2">
      <c r="A52" s="171">
        <f t="shared" si="0"/>
        <v>2040</v>
      </c>
      <c r="B52" s="218">
        <f t="shared" si="1"/>
        <v>0</v>
      </c>
      <c r="C52" s="219">
        <f t="shared" si="2"/>
        <v>0</v>
      </c>
      <c r="D52" s="220">
        <f t="shared" si="3"/>
        <v>0</v>
      </c>
      <c r="E52" s="219">
        <f t="shared" si="4"/>
        <v>0</v>
      </c>
      <c r="F52" s="219">
        <f t="shared" si="5"/>
        <v>0</v>
      </c>
    </row>
    <row r="53" spans="1:6" s="147" customFormat="1" ht="12" customHeight="1" x14ac:dyDescent="0.2">
      <c r="A53" s="171">
        <f t="shared" si="0"/>
        <v>2041</v>
      </c>
      <c r="B53" s="218">
        <f t="shared" si="1"/>
        <v>0</v>
      </c>
      <c r="C53" s="219">
        <f t="shared" si="2"/>
        <v>0</v>
      </c>
      <c r="D53" s="220">
        <f t="shared" si="3"/>
        <v>0</v>
      </c>
      <c r="E53" s="219">
        <f t="shared" si="4"/>
        <v>0</v>
      </c>
      <c r="F53" s="219">
        <f t="shared" si="5"/>
        <v>0</v>
      </c>
    </row>
    <row r="54" spans="1:6" s="147" customFormat="1" ht="12" customHeight="1" x14ac:dyDescent="0.2">
      <c r="A54" s="171">
        <f t="shared" si="0"/>
        <v>2042</v>
      </c>
      <c r="B54" s="218">
        <f t="shared" si="1"/>
        <v>0</v>
      </c>
      <c r="C54" s="219">
        <f t="shared" si="2"/>
        <v>0</v>
      </c>
      <c r="D54" s="220">
        <f t="shared" si="3"/>
        <v>0</v>
      </c>
      <c r="E54" s="219">
        <f t="shared" si="4"/>
        <v>0</v>
      </c>
      <c r="F54" s="219">
        <f t="shared" si="5"/>
        <v>0</v>
      </c>
    </row>
    <row r="55" spans="1:6" s="147" customFormat="1" ht="12" customHeight="1" x14ac:dyDescent="0.2">
      <c r="A55" s="171">
        <f t="shared" si="0"/>
        <v>2043</v>
      </c>
      <c r="B55" s="218">
        <f t="shared" si="1"/>
        <v>0</v>
      </c>
      <c r="C55" s="219">
        <f t="shared" si="2"/>
        <v>0</v>
      </c>
      <c r="D55" s="220">
        <f t="shared" si="3"/>
        <v>0</v>
      </c>
      <c r="E55" s="219">
        <f t="shared" si="4"/>
        <v>0</v>
      </c>
      <c r="F55" s="219">
        <f t="shared" si="5"/>
        <v>0</v>
      </c>
    </row>
    <row r="56" spans="1:6" s="147" customFormat="1" ht="12" customHeight="1" x14ac:dyDescent="0.2">
      <c r="A56" s="171">
        <f t="shared" si="0"/>
        <v>2044</v>
      </c>
      <c r="B56" s="218">
        <f t="shared" si="1"/>
        <v>0</v>
      </c>
      <c r="C56" s="219">
        <f t="shared" si="2"/>
        <v>0</v>
      </c>
      <c r="D56" s="220">
        <f t="shared" si="3"/>
        <v>0</v>
      </c>
      <c r="E56" s="219">
        <f t="shared" si="4"/>
        <v>0</v>
      </c>
      <c r="F56" s="219">
        <f t="shared" si="5"/>
        <v>0</v>
      </c>
    </row>
    <row r="57" spans="1:6" s="147" customFormat="1" ht="12" customHeight="1" x14ac:dyDescent="0.2">
      <c r="A57" s="171">
        <f t="shared" si="0"/>
        <v>2045</v>
      </c>
      <c r="B57" s="218">
        <f t="shared" si="1"/>
        <v>0</v>
      </c>
      <c r="C57" s="219">
        <f t="shared" si="2"/>
        <v>0</v>
      </c>
      <c r="D57" s="220">
        <f t="shared" si="3"/>
        <v>0</v>
      </c>
      <c r="E57" s="219">
        <f t="shared" si="4"/>
        <v>0</v>
      </c>
      <c r="F57" s="219">
        <f t="shared" si="5"/>
        <v>0</v>
      </c>
    </row>
    <row r="58" spans="1:6" s="147" customFormat="1" ht="12" customHeight="1" x14ac:dyDescent="0.2">
      <c r="A58" s="171">
        <f t="shared" si="0"/>
        <v>2046</v>
      </c>
      <c r="B58" s="218">
        <f t="shared" si="1"/>
        <v>0</v>
      </c>
      <c r="C58" s="219">
        <f t="shared" si="2"/>
        <v>0</v>
      </c>
      <c r="D58" s="220">
        <f t="shared" si="3"/>
        <v>0</v>
      </c>
      <c r="E58" s="219">
        <f t="shared" si="4"/>
        <v>0</v>
      </c>
      <c r="F58" s="219">
        <f t="shared" si="5"/>
        <v>0</v>
      </c>
    </row>
    <row r="59" spans="1:6" s="147" customFormat="1" ht="12" customHeight="1" x14ac:dyDescent="0.2">
      <c r="A59" s="171">
        <f t="shared" si="0"/>
        <v>2047</v>
      </c>
      <c r="B59" s="218">
        <f t="shared" si="1"/>
        <v>0</v>
      </c>
      <c r="C59" s="219">
        <f t="shared" si="2"/>
        <v>0</v>
      </c>
      <c r="D59" s="220">
        <f t="shared" si="3"/>
        <v>0</v>
      </c>
      <c r="E59" s="219">
        <f t="shared" si="4"/>
        <v>0</v>
      </c>
      <c r="F59" s="219">
        <f t="shared" si="5"/>
        <v>0</v>
      </c>
    </row>
    <row r="60" spans="1:6" s="147" customFormat="1" ht="12" customHeight="1" x14ac:dyDescent="0.2">
      <c r="A60" s="171">
        <f t="shared" si="0"/>
        <v>2048</v>
      </c>
      <c r="B60" s="218">
        <f t="shared" si="1"/>
        <v>0</v>
      </c>
      <c r="C60" s="219">
        <f t="shared" si="2"/>
        <v>0</v>
      </c>
      <c r="D60" s="220">
        <f t="shared" si="3"/>
        <v>0</v>
      </c>
      <c r="E60" s="219">
        <f t="shared" si="4"/>
        <v>0</v>
      </c>
      <c r="F60" s="219">
        <f t="shared" si="5"/>
        <v>0</v>
      </c>
    </row>
    <row r="61" spans="1:6" s="147" customFormat="1" ht="12" customHeight="1" x14ac:dyDescent="0.2">
      <c r="A61" s="171">
        <f t="shared" si="0"/>
        <v>2049</v>
      </c>
      <c r="B61" s="218">
        <f t="shared" si="1"/>
        <v>0</v>
      </c>
      <c r="C61" s="219">
        <f t="shared" si="2"/>
        <v>0</v>
      </c>
      <c r="D61" s="220">
        <f t="shared" si="3"/>
        <v>0</v>
      </c>
      <c r="E61" s="219">
        <f t="shared" si="4"/>
        <v>0</v>
      </c>
      <c r="F61" s="219">
        <f t="shared" si="5"/>
        <v>0</v>
      </c>
    </row>
    <row r="62" spans="1:6" s="147" customFormat="1" ht="12" customHeight="1" x14ac:dyDescent="0.2">
      <c r="A62" s="171">
        <f t="shared" si="0"/>
        <v>2050</v>
      </c>
      <c r="B62" s="218">
        <f t="shared" si="1"/>
        <v>0</v>
      </c>
      <c r="C62" s="219">
        <f t="shared" si="2"/>
        <v>0</v>
      </c>
      <c r="D62" s="220">
        <f t="shared" si="3"/>
        <v>0</v>
      </c>
      <c r="E62" s="219">
        <f t="shared" si="4"/>
        <v>0</v>
      </c>
      <c r="F62" s="219">
        <f t="shared" si="5"/>
        <v>0</v>
      </c>
    </row>
    <row r="63" spans="1:6" s="147" customFormat="1" ht="12" hidden="1" customHeight="1" x14ac:dyDescent="0.2">
      <c r="A63" s="171">
        <f t="shared" si="0"/>
        <v>2051</v>
      </c>
      <c r="B63" s="168">
        <f t="shared" si="1"/>
        <v>0</v>
      </c>
      <c r="C63" s="169">
        <f t="shared" si="2"/>
        <v>0</v>
      </c>
      <c r="D63" s="170">
        <f t="shared" si="3"/>
        <v>0</v>
      </c>
      <c r="E63" s="169">
        <f t="shared" si="4"/>
        <v>0</v>
      </c>
      <c r="F63" s="169">
        <f t="shared" si="5"/>
        <v>0</v>
      </c>
    </row>
    <row r="64" spans="1:6" s="147" customFormat="1" ht="12" hidden="1" customHeight="1" x14ac:dyDescent="0.2">
      <c r="A64" s="171">
        <f t="shared" si="0"/>
        <v>2052</v>
      </c>
      <c r="B64" s="168">
        <f t="shared" si="1"/>
        <v>0</v>
      </c>
      <c r="C64" s="169">
        <f t="shared" si="2"/>
        <v>0</v>
      </c>
      <c r="D64" s="170">
        <f t="shared" si="3"/>
        <v>0</v>
      </c>
      <c r="E64" s="169">
        <f t="shared" si="4"/>
        <v>0</v>
      </c>
      <c r="F64" s="169">
        <f t="shared" si="5"/>
        <v>0</v>
      </c>
    </row>
    <row r="65" spans="1:6" s="147" customFormat="1" ht="12" hidden="1" customHeight="1" x14ac:dyDescent="0.2">
      <c r="A65" s="171">
        <f t="shared" si="0"/>
        <v>2053</v>
      </c>
      <c r="B65" s="168">
        <f t="shared" si="1"/>
        <v>0</v>
      </c>
      <c r="C65" s="169">
        <f t="shared" si="2"/>
        <v>0</v>
      </c>
      <c r="D65" s="170">
        <f t="shared" si="3"/>
        <v>0</v>
      </c>
      <c r="E65" s="169">
        <f t="shared" si="4"/>
        <v>0</v>
      </c>
      <c r="F65" s="169">
        <f t="shared" si="5"/>
        <v>0</v>
      </c>
    </row>
    <row r="66" spans="1:6" s="147" customFormat="1" ht="12" hidden="1" customHeight="1" x14ac:dyDescent="0.2">
      <c r="A66" s="171">
        <f t="shared" si="0"/>
        <v>2054</v>
      </c>
      <c r="B66" s="168">
        <f t="shared" si="1"/>
        <v>0</v>
      </c>
      <c r="C66" s="169">
        <f t="shared" si="2"/>
        <v>0</v>
      </c>
      <c r="D66" s="170">
        <f t="shared" si="3"/>
        <v>0</v>
      </c>
      <c r="E66" s="169">
        <f t="shared" si="4"/>
        <v>0</v>
      </c>
      <c r="F66" s="169">
        <f t="shared" si="5"/>
        <v>0</v>
      </c>
    </row>
    <row r="67" spans="1:6" s="147" customFormat="1" ht="12" hidden="1" customHeight="1" x14ac:dyDescent="0.2">
      <c r="A67" s="171">
        <f t="shared" si="0"/>
        <v>2055</v>
      </c>
      <c r="B67" s="168">
        <f t="shared" si="1"/>
        <v>0</v>
      </c>
      <c r="C67" s="169">
        <f t="shared" si="2"/>
        <v>0</v>
      </c>
      <c r="D67" s="170">
        <f t="shared" si="3"/>
        <v>0</v>
      </c>
      <c r="E67" s="169">
        <f t="shared" si="4"/>
        <v>0</v>
      </c>
      <c r="F67" s="169">
        <f t="shared" si="5"/>
        <v>0</v>
      </c>
    </row>
    <row r="68" spans="1:6" s="147" customFormat="1" ht="12" hidden="1" customHeight="1" x14ac:dyDescent="0.2">
      <c r="A68" s="171">
        <f t="shared" si="0"/>
        <v>2056</v>
      </c>
      <c r="B68" s="168">
        <f t="shared" si="1"/>
        <v>0</v>
      </c>
      <c r="C68" s="169">
        <f t="shared" si="2"/>
        <v>0</v>
      </c>
      <c r="D68" s="170">
        <f t="shared" si="3"/>
        <v>0</v>
      </c>
      <c r="E68" s="169">
        <f t="shared" si="4"/>
        <v>0</v>
      </c>
      <c r="F68" s="169">
        <f t="shared" si="5"/>
        <v>0</v>
      </c>
    </row>
    <row r="69" spans="1:6" s="147" customFormat="1" ht="12" hidden="1" customHeight="1" x14ac:dyDescent="0.2">
      <c r="A69" s="171">
        <f t="shared" si="0"/>
        <v>2057</v>
      </c>
      <c r="B69" s="168">
        <f t="shared" si="1"/>
        <v>0</v>
      </c>
      <c r="C69" s="169">
        <f t="shared" si="2"/>
        <v>0</v>
      </c>
      <c r="D69" s="170">
        <f t="shared" si="3"/>
        <v>0</v>
      </c>
      <c r="E69" s="169">
        <f t="shared" si="4"/>
        <v>0</v>
      </c>
      <c r="F69" s="169">
        <f t="shared" si="5"/>
        <v>0</v>
      </c>
    </row>
    <row r="70" spans="1:6" s="147" customFormat="1" ht="12" hidden="1" customHeight="1" x14ac:dyDescent="0.2">
      <c r="A70" s="171">
        <f t="shared" si="0"/>
        <v>2058</v>
      </c>
      <c r="B70" s="168">
        <f t="shared" si="1"/>
        <v>0</v>
      </c>
      <c r="C70" s="169">
        <f t="shared" si="2"/>
        <v>0</v>
      </c>
      <c r="D70" s="170">
        <f t="shared" si="3"/>
        <v>0</v>
      </c>
      <c r="E70" s="169">
        <f t="shared" si="4"/>
        <v>0</v>
      </c>
      <c r="F70" s="169">
        <f t="shared" si="5"/>
        <v>0</v>
      </c>
    </row>
    <row r="71" spans="1:6" s="147" customFormat="1" ht="12" hidden="1" customHeight="1" x14ac:dyDescent="0.2">
      <c r="A71" s="171">
        <f t="shared" si="0"/>
        <v>2059</v>
      </c>
      <c r="B71" s="168">
        <f t="shared" si="1"/>
        <v>0</v>
      </c>
      <c r="C71" s="169">
        <f t="shared" si="2"/>
        <v>0</v>
      </c>
      <c r="D71" s="170">
        <f t="shared" si="3"/>
        <v>0</v>
      </c>
      <c r="E71" s="169">
        <f t="shared" si="4"/>
        <v>0</v>
      </c>
      <c r="F71" s="169">
        <f t="shared" si="5"/>
        <v>0</v>
      </c>
    </row>
    <row r="72" spans="1:6" s="147" customFormat="1" ht="12" hidden="1" customHeight="1" x14ac:dyDescent="0.2">
      <c r="A72" s="171">
        <f t="shared" si="0"/>
        <v>2060</v>
      </c>
      <c r="B72" s="168">
        <f t="shared" si="1"/>
        <v>0</v>
      </c>
      <c r="C72" s="169">
        <f t="shared" si="2"/>
        <v>0</v>
      </c>
      <c r="D72" s="170">
        <f t="shared" si="3"/>
        <v>0</v>
      </c>
      <c r="E72" s="169">
        <f t="shared" si="4"/>
        <v>0</v>
      </c>
      <c r="F72" s="169">
        <f t="shared" si="5"/>
        <v>0</v>
      </c>
    </row>
    <row r="73" spans="1:6" s="147" customFormat="1" ht="12" hidden="1" customHeight="1" x14ac:dyDescent="0.2">
      <c r="A73" s="171">
        <f t="shared" si="0"/>
        <v>2061</v>
      </c>
      <c r="B73" s="168">
        <f t="shared" si="1"/>
        <v>0</v>
      </c>
      <c r="C73" s="169">
        <f t="shared" si="2"/>
        <v>0</v>
      </c>
      <c r="D73" s="170">
        <f t="shared" si="3"/>
        <v>0</v>
      </c>
      <c r="E73" s="169">
        <f t="shared" si="4"/>
        <v>0</v>
      </c>
      <c r="F73" s="169">
        <f t="shared" si="5"/>
        <v>0</v>
      </c>
    </row>
    <row r="74" spans="1:6" s="147" customFormat="1" ht="12" hidden="1" customHeight="1" x14ac:dyDescent="0.2">
      <c r="A74" s="171">
        <f t="shared" si="0"/>
        <v>2062</v>
      </c>
      <c r="B74" s="168">
        <f t="shared" si="1"/>
        <v>0</v>
      </c>
      <c r="C74" s="169">
        <f t="shared" si="2"/>
        <v>0</v>
      </c>
      <c r="D74" s="170">
        <f t="shared" si="3"/>
        <v>0</v>
      </c>
      <c r="E74" s="169">
        <f t="shared" si="4"/>
        <v>0</v>
      </c>
      <c r="F74" s="169">
        <f t="shared" si="5"/>
        <v>0</v>
      </c>
    </row>
    <row r="75" spans="1:6" s="147" customFormat="1" ht="12" hidden="1" customHeight="1" x14ac:dyDescent="0.2">
      <c r="A75" s="171">
        <f t="shared" si="0"/>
        <v>2063</v>
      </c>
      <c r="B75" s="168">
        <f t="shared" si="1"/>
        <v>0</v>
      </c>
      <c r="C75" s="169">
        <f t="shared" si="2"/>
        <v>0</v>
      </c>
      <c r="D75" s="170">
        <f t="shared" si="3"/>
        <v>0</v>
      </c>
      <c r="E75" s="169">
        <f t="shared" si="4"/>
        <v>0</v>
      </c>
      <c r="F75" s="169">
        <f t="shared" si="5"/>
        <v>0</v>
      </c>
    </row>
    <row r="76" spans="1:6" s="147" customFormat="1" ht="12" hidden="1" customHeight="1" x14ac:dyDescent="0.2">
      <c r="A76" s="171">
        <f t="shared" si="0"/>
        <v>2064</v>
      </c>
      <c r="B76" s="168">
        <f t="shared" si="1"/>
        <v>0</v>
      </c>
      <c r="C76" s="169">
        <f t="shared" si="2"/>
        <v>0</v>
      </c>
      <c r="D76" s="170">
        <f t="shared" si="3"/>
        <v>0</v>
      </c>
      <c r="E76" s="169">
        <f t="shared" si="4"/>
        <v>0</v>
      </c>
      <c r="F76" s="169">
        <f t="shared" si="5"/>
        <v>0</v>
      </c>
    </row>
    <row r="77" spans="1:6" s="147" customFormat="1" ht="12" hidden="1" customHeight="1" x14ac:dyDescent="0.2">
      <c r="A77" s="171">
        <f t="shared" si="0"/>
        <v>2065</v>
      </c>
      <c r="B77" s="168">
        <f t="shared" si="1"/>
        <v>0</v>
      </c>
      <c r="C77" s="169">
        <f t="shared" si="2"/>
        <v>0</v>
      </c>
      <c r="D77" s="170">
        <f t="shared" si="3"/>
        <v>0</v>
      </c>
      <c r="E77" s="169">
        <f t="shared" si="4"/>
        <v>0</v>
      </c>
      <c r="F77" s="169">
        <f t="shared" si="5"/>
        <v>0</v>
      </c>
    </row>
    <row r="78" spans="1:6" s="147" customFormat="1" ht="12" hidden="1" customHeight="1" x14ac:dyDescent="0.2">
      <c r="A78" s="171">
        <f t="shared" si="0"/>
        <v>2066</v>
      </c>
      <c r="B78" s="168">
        <f t="shared" si="1"/>
        <v>0</v>
      </c>
      <c r="C78" s="169">
        <f t="shared" si="2"/>
        <v>0</v>
      </c>
      <c r="D78" s="170">
        <f t="shared" si="3"/>
        <v>0</v>
      </c>
      <c r="E78" s="169">
        <f t="shared" si="4"/>
        <v>0</v>
      </c>
      <c r="F78" s="169">
        <f t="shared" si="5"/>
        <v>0</v>
      </c>
    </row>
    <row r="79" spans="1:6" s="147" customFormat="1" ht="12" hidden="1" customHeight="1" x14ac:dyDescent="0.2">
      <c r="A79" s="171">
        <f t="shared" si="0"/>
        <v>2067</v>
      </c>
      <c r="B79" s="168">
        <f t="shared" si="1"/>
        <v>0</v>
      </c>
      <c r="C79" s="169">
        <f t="shared" si="2"/>
        <v>0</v>
      </c>
      <c r="D79" s="170">
        <f t="shared" si="3"/>
        <v>0</v>
      </c>
      <c r="E79" s="169">
        <f t="shared" si="4"/>
        <v>0</v>
      </c>
      <c r="F79" s="169">
        <f t="shared" si="5"/>
        <v>0</v>
      </c>
    </row>
    <row r="80" spans="1:6" s="147" customFormat="1" ht="12" customHeight="1" x14ac:dyDescent="0.2">
      <c r="A80" s="863" t="s">
        <v>263</v>
      </c>
      <c r="B80" s="864"/>
      <c r="C80" s="221">
        <f>SUM(C23:C63)</f>
        <v>0</v>
      </c>
      <c r="D80" s="221">
        <f>SUM(D23:D63)</f>
        <v>0</v>
      </c>
      <c r="E80" s="221">
        <f>SUM(E23:E63)</f>
        <v>0</v>
      </c>
      <c r="F80" s="222"/>
    </row>
    <row r="81" spans="1:6" s="147" customFormat="1" ht="12" customHeight="1" x14ac:dyDescent="0.2">
      <c r="A81" s="166"/>
      <c r="B81" s="166"/>
      <c r="C81" s="166"/>
      <c r="D81" s="166"/>
      <c r="E81" s="166"/>
      <c r="F81" s="166"/>
    </row>
  </sheetData>
  <sheetProtection password="D189" sheet="1" objects="1" scenarios="1" selectLockedCells="1" selectUnlockedCell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orientation="portrait" r:id="rId1"/>
  <headerFooter alignWithMargins="0">
    <oddFooter>&amp;R&amp;"+,Italic"&amp;8&amp;F  &amp;A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view="pageBreakPreview" zoomScaleNormal="100" zoomScaleSheetLayoutView="100" workbookViewId="0">
      <selection activeCell="A6" sqref="A6"/>
    </sheetView>
  </sheetViews>
  <sheetFormatPr defaultRowHeight="15" x14ac:dyDescent="0.2"/>
  <cols>
    <col min="1" max="1" width="8.875" style="262" customWidth="1"/>
    <col min="2" max="2" width="108" style="260" customWidth="1"/>
    <col min="3" max="5" width="103.125" style="260" customWidth="1"/>
    <col min="6" max="16384" width="9" style="260"/>
  </cols>
  <sheetData>
    <row r="1" spans="1:2" ht="18" x14ac:dyDescent="0.2">
      <c r="A1" s="628" t="s">
        <v>492</v>
      </c>
      <c r="B1" s="628"/>
    </row>
    <row r="2" spans="1:2" s="261" customFormat="1" ht="9.75" customHeight="1" x14ac:dyDescent="0.2">
      <c r="A2" s="378"/>
      <c r="B2" s="378"/>
    </row>
    <row r="3" spans="1:2" x14ac:dyDescent="0.2">
      <c r="A3" s="379" t="s">
        <v>391</v>
      </c>
      <c r="B3" s="377" t="str">
        <f>IF('GEN INFO'!C7=0," ",'GEN INFO'!C7)</f>
        <v xml:space="preserve"> </v>
      </c>
    </row>
    <row r="4" spans="1:2" ht="15.75" x14ac:dyDescent="0.2">
      <c r="A4" s="378"/>
      <c r="B4" s="380"/>
    </row>
    <row r="5" spans="1:2" s="373" customFormat="1" ht="39" customHeight="1" x14ac:dyDescent="0.2">
      <c r="A5" s="382" t="s">
        <v>392</v>
      </c>
      <c r="B5" s="382" t="s">
        <v>393</v>
      </c>
    </row>
    <row r="6" spans="1:2" ht="30" customHeight="1" x14ac:dyDescent="0.2">
      <c r="A6" s="374"/>
      <c r="B6" s="375"/>
    </row>
    <row r="7" spans="1:2" ht="30" customHeight="1" x14ac:dyDescent="0.2">
      <c r="A7" s="374"/>
      <c r="B7" s="375"/>
    </row>
    <row r="8" spans="1:2" ht="30" customHeight="1" x14ac:dyDescent="0.2">
      <c r="A8" s="376"/>
      <c r="B8" s="375"/>
    </row>
    <row r="9" spans="1:2" ht="30" customHeight="1" x14ac:dyDescent="0.2">
      <c r="A9" s="376"/>
      <c r="B9" s="375"/>
    </row>
    <row r="10" spans="1:2" ht="30" customHeight="1" x14ac:dyDescent="0.2">
      <c r="A10" s="376"/>
      <c r="B10" s="375"/>
    </row>
    <row r="11" spans="1:2" ht="30" customHeight="1" x14ac:dyDescent="0.2">
      <c r="A11" s="376"/>
      <c r="B11" s="375"/>
    </row>
    <row r="12" spans="1:2" ht="30" customHeight="1" x14ac:dyDescent="0.2">
      <c r="A12" s="376"/>
      <c r="B12" s="375"/>
    </row>
    <row r="13" spans="1:2" ht="30" customHeight="1" x14ac:dyDescent="0.2">
      <c r="A13" s="376"/>
      <c r="B13" s="375"/>
    </row>
    <row r="14" spans="1:2" ht="30" customHeight="1" x14ac:dyDescent="0.2">
      <c r="A14" s="376"/>
      <c r="B14" s="375"/>
    </row>
    <row r="15" spans="1:2" ht="30" customHeight="1" x14ac:dyDescent="0.2">
      <c r="A15" s="376"/>
      <c r="B15" s="375"/>
    </row>
    <row r="16" spans="1:2" ht="30" customHeight="1" x14ac:dyDescent="0.2">
      <c r="A16" s="376"/>
      <c r="B16" s="375"/>
    </row>
    <row r="17" spans="1:2" ht="30" customHeight="1" x14ac:dyDescent="0.2">
      <c r="A17" s="376"/>
      <c r="B17" s="375"/>
    </row>
    <row r="18" spans="1:2" ht="30" customHeight="1" x14ac:dyDescent="0.2">
      <c r="A18" s="376"/>
      <c r="B18" s="375"/>
    </row>
    <row r="19" spans="1:2" ht="30" customHeight="1" x14ac:dyDescent="0.2">
      <c r="A19" s="376"/>
      <c r="B19" s="375"/>
    </row>
  </sheetData>
  <sheetProtection password="E91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13"/>
  <sheetViews>
    <sheetView showGridLines="0" view="pageBreakPreview" zoomScaleNormal="100" zoomScaleSheetLayoutView="100" workbookViewId="0">
      <selection sqref="A1:XFD1"/>
    </sheetView>
  </sheetViews>
  <sheetFormatPr defaultRowHeight="12.75" x14ac:dyDescent="0.2"/>
  <sheetData>
    <row r="1" spans="1:9" ht="18" x14ac:dyDescent="0.25">
      <c r="A1" s="428" t="s">
        <v>527</v>
      </c>
    </row>
    <row r="2" spans="1:9" ht="14.25" customHeight="1" x14ac:dyDescent="0.2">
      <c r="A2" s="425"/>
    </row>
    <row r="3" spans="1:9" ht="36.75" customHeight="1" x14ac:dyDescent="0.2">
      <c r="A3" s="629" t="s">
        <v>528</v>
      </c>
      <c r="B3" s="629"/>
      <c r="C3" s="629"/>
      <c r="D3" s="629"/>
      <c r="E3" s="629"/>
      <c r="F3" s="629"/>
      <c r="G3" s="629"/>
      <c r="H3" s="629"/>
      <c r="I3" s="629"/>
    </row>
    <row r="4" spans="1:9" ht="15.75" x14ac:dyDescent="0.25">
      <c r="A4" s="427" t="s">
        <v>529</v>
      </c>
    </row>
    <row r="5" spans="1:9" ht="15.75" x14ac:dyDescent="0.25">
      <c r="A5" s="427" t="s">
        <v>530</v>
      </c>
    </row>
    <row r="6" spans="1:9" ht="15.75" x14ac:dyDescent="0.25">
      <c r="A6" s="427" t="s">
        <v>531</v>
      </c>
    </row>
    <row r="7" spans="1:9" ht="15.75" x14ac:dyDescent="0.25">
      <c r="A7" s="427" t="s">
        <v>532</v>
      </c>
    </row>
    <row r="8" spans="1:9" ht="15.75" x14ac:dyDescent="0.25">
      <c r="A8" s="427" t="s">
        <v>533</v>
      </c>
    </row>
    <row r="9" spans="1:9" ht="15.75" x14ac:dyDescent="0.25">
      <c r="A9" s="427" t="s">
        <v>534</v>
      </c>
    </row>
    <row r="10" spans="1:9" ht="15.75" x14ac:dyDescent="0.25">
      <c r="A10" s="427" t="s">
        <v>535</v>
      </c>
    </row>
    <row r="11" spans="1:9" ht="15.75" x14ac:dyDescent="0.25">
      <c r="A11" s="427" t="s">
        <v>536</v>
      </c>
    </row>
    <row r="12" spans="1:9" ht="15.75" x14ac:dyDescent="0.25">
      <c r="A12" s="427" t="s">
        <v>537</v>
      </c>
    </row>
    <row r="13" spans="1:9" ht="15.75" x14ac:dyDescent="0.25">
      <c r="A13" s="426"/>
    </row>
  </sheetData>
  <sheetProtection password="EAD7" sheet="1" objects="1" scenarios="1"/>
  <mergeCells count="1">
    <mergeCell ref="A3:I3"/>
  </mergeCells>
  <pageMargins left="0.45" right="0.4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view="pageBreakPreview" topLeftCell="A22" zoomScaleNormal="100" zoomScaleSheetLayoutView="100" workbookViewId="0">
      <selection activeCell="B21" sqref="B21"/>
    </sheetView>
  </sheetViews>
  <sheetFormatPr defaultRowHeight="15" x14ac:dyDescent="0.2"/>
  <cols>
    <col min="1" max="1" width="10.375" style="262" customWidth="1"/>
    <col min="2" max="2" width="108" style="260" customWidth="1"/>
    <col min="3" max="5" width="103.125" style="260" customWidth="1"/>
    <col min="6" max="16384" width="9" style="260"/>
  </cols>
  <sheetData>
    <row r="1" spans="1:2" ht="18" x14ac:dyDescent="0.2">
      <c r="A1" s="628" t="s">
        <v>489</v>
      </c>
      <c r="B1" s="628"/>
    </row>
    <row r="2" spans="1:2" s="261" customFormat="1" ht="9.75" customHeight="1" x14ac:dyDescent="0.2">
      <c r="A2" s="378"/>
      <c r="B2" s="378"/>
    </row>
    <row r="3" spans="1:2" s="371" customFormat="1" ht="14.25" customHeight="1" x14ac:dyDescent="0.2">
      <c r="A3" s="379" t="s">
        <v>391</v>
      </c>
      <c r="B3" s="377" t="str">
        <f>IF('GEN INFO'!C7=0," ",'GEN INFO'!C7)</f>
        <v xml:space="preserve"> </v>
      </c>
    </row>
    <row r="4" spans="1:2" ht="15.75" x14ac:dyDescent="0.2">
      <c r="A4" s="378"/>
      <c r="B4" s="380"/>
    </row>
    <row r="5" spans="1:2" s="372" customFormat="1" ht="39" customHeight="1" x14ac:dyDescent="0.2">
      <c r="A5" s="381" t="s">
        <v>491</v>
      </c>
      <c r="B5" s="382" t="s">
        <v>490</v>
      </c>
    </row>
    <row r="6" spans="1:2" ht="30" customHeight="1" x14ac:dyDescent="0.2">
      <c r="A6" s="442"/>
      <c r="B6" s="375"/>
    </row>
    <row r="7" spans="1:2" ht="30" customHeight="1" x14ac:dyDescent="0.2">
      <c r="A7" s="442"/>
      <c r="B7" s="375"/>
    </row>
    <row r="8" spans="1:2" ht="30" customHeight="1" x14ac:dyDescent="0.2">
      <c r="A8" s="443"/>
      <c r="B8" s="375"/>
    </row>
    <row r="9" spans="1:2" ht="30" customHeight="1" x14ac:dyDescent="0.2">
      <c r="A9" s="443"/>
      <c r="B9" s="375"/>
    </row>
    <row r="10" spans="1:2" ht="30" customHeight="1" x14ac:dyDescent="0.2">
      <c r="A10" s="443"/>
      <c r="B10" s="375"/>
    </row>
    <row r="11" spans="1:2" ht="30" customHeight="1" x14ac:dyDescent="0.2">
      <c r="A11" s="443"/>
      <c r="B11" s="375"/>
    </row>
    <row r="12" spans="1:2" ht="30" customHeight="1" x14ac:dyDescent="0.2">
      <c r="A12" s="443"/>
      <c r="B12" s="375"/>
    </row>
    <row r="13" spans="1:2" ht="30" customHeight="1" x14ac:dyDescent="0.2">
      <c r="A13" s="443"/>
      <c r="B13" s="375"/>
    </row>
    <row r="14" spans="1:2" ht="30" customHeight="1" x14ac:dyDescent="0.2">
      <c r="A14" s="443"/>
      <c r="B14" s="375"/>
    </row>
    <row r="15" spans="1:2" ht="30" customHeight="1" x14ac:dyDescent="0.2">
      <c r="A15" s="443"/>
      <c r="B15" s="375"/>
    </row>
    <row r="16" spans="1:2" ht="30" customHeight="1" x14ac:dyDescent="0.2">
      <c r="A16" s="443"/>
      <c r="B16" s="375"/>
    </row>
    <row r="17" spans="1:2" ht="30" customHeight="1" x14ac:dyDescent="0.2">
      <c r="A17" s="443"/>
      <c r="B17" s="375"/>
    </row>
    <row r="18" spans="1:2" ht="30" customHeight="1" x14ac:dyDescent="0.2">
      <c r="A18" s="443"/>
      <c r="B18" s="375"/>
    </row>
    <row r="19" spans="1:2" ht="30" customHeight="1" x14ac:dyDescent="0.2">
      <c r="A19" s="443"/>
      <c r="B19" s="375"/>
    </row>
    <row r="20" spans="1:2" ht="30" customHeight="1" x14ac:dyDescent="0.2">
      <c r="A20" s="443"/>
      <c r="B20" s="375"/>
    </row>
    <row r="21" spans="1:2" ht="30" customHeight="1" x14ac:dyDescent="0.2">
      <c r="A21" s="443"/>
      <c r="B21" s="375"/>
    </row>
    <row r="22" spans="1:2" ht="30" customHeight="1" x14ac:dyDescent="0.2">
      <c r="A22" s="443"/>
      <c r="B22" s="375"/>
    </row>
    <row r="23" spans="1:2" ht="30" customHeight="1" x14ac:dyDescent="0.2">
      <c r="A23" s="443"/>
      <c r="B23" s="375"/>
    </row>
    <row r="24" spans="1:2" ht="30" customHeight="1" x14ac:dyDescent="0.2">
      <c r="A24" s="443"/>
      <c r="B24" s="375"/>
    </row>
    <row r="25" spans="1:2" ht="30" customHeight="1" x14ac:dyDescent="0.2">
      <c r="A25" s="443"/>
      <c r="B25" s="375"/>
    </row>
    <row r="26" spans="1:2" ht="30" customHeight="1" x14ac:dyDescent="0.2">
      <c r="A26" s="443"/>
      <c r="B26" s="375"/>
    </row>
    <row r="27" spans="1:2" ht="30" customHeight="1" x14ac:dyDescent="0.2">
      <c r="A27" s="443"/>
      <c r="B27" s="375"/>
    </row>
    <row r="28" spans="1:2" ht="30" customHeight="1" x14ac:dyDescent="0.2">
      <c r="A28" s="443"/>
      <c r="B28" s="375"/>
    </row>
    <row r="29" spans="1:2" ht="30" customHeight="1" x14ac:dyDescent="0.2">
      <c r="A29" s="443"/>
      <c r="B29" s="375"/>
    </row>
    <row r="30" spans="1:2" ht="30" customHeight="1" x14ac:dyDescent="0.2">
      <c r="A30" s="443"/>
      <c r="B30" s="375"/>
    </row>
    <row r="31" spans="1:2" ht="30" customHeight="1" x14ac:dyDescent="0.2">
      <c r="A31" s="443"/>
      <c r="B31" s="375"/>
    </row>
    <row r="32" spans="1:2" ht="30" customHeight="1" x14ac:dyDescent="0.2">
      <c r="A32" s="443"/>
      <c r="B32" s="375"/>
    </row>
    <row r="33" spans="1:2" ht="30" customHeight="1" x14ac:dyDescent="0.2">
      <c r="A33" s="443"/>
      <c r="B33" s="375"/>
    </row>
  </sheetData>
  <sheetProtection password="E91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8"/>
  <sheetViews>
    <sheetView showGridLines="0" view="pageBreakPreview" zoomScaleNormal="100" zoomScaleSheetLayoutView="100" workbookViewId="0">
      <selection activeCell="D9" sqref="D9:F9"/>
    </sheetView>
  </sheetViews>
  <sheetFormatPr defaultRowHeight="12.75" x14ac:dyDescent="0.2"/>
  <cols>
    <col min="1" max="1" width="4.75" style="263" customWidth="1"/>
    <col min="2" max="2" width="9" style="263"/>
    <col min="3" max="3" width="4" style="263" customWidth="1"/>
    <col min="4" max="5" width="9" style="263"/>
    <col min="6" max="6" width="10.25" style="263" customWidth="1"/>
    <col min="7" max="7" width="12.625" style="263" customWidth="1"/>
    <col min="8" max="9" width="9" style="263"/>
    <col min="10" max="10" width="7.375" style="263" customWidth="1"/>
    <col min="11" max="11" width="9" style="263"/>
    <col min="12" max="13" width="11.5" style="1" customWidth="1"/>
    <col min="14" max="16384" width="9" style="263"/>
  </cols>
  <sheetData>
    <row r="1" spans="1:13" s="112" customFormat="1" ht="18" x14ac:dyDescent="0.25">
      <c r="A1" s="636" t="s">
        <v>410</v>
      </c>
      <c r="B1" s="636"/>
      <c r="C1" s="636"/>
      <c r="D1" s="636"/>
      <c r="E1" s="636"/>
      <c r="F1" s="636"/>
      <c r="G1" s="636"/>
      <c r="H1" s="636"/>
      <c r="I1" s="636"/>
      <c r="J1" s="636"/>
      <c r="L1" s="43"/>
      <c r="M1" s="43"/>
    </row>
    <row r="2" spans="1:13" s="112" customFormat="1" ht="18" x14ac:dyDescent="0.25">
      <c r="A2" s="636"/>
      <c r="B2" s="636"/>
      <c r="C2" s="636"/>
      <c r="D2" s="636"/>
      <c r="E2" s="636"/>
      <c r="F2" s="636"/>
      <c r="G2" s="636"/>
      <c r="H2" s="636"/>
      <c r="I2" s="636"/>
      <c r="J2" s="636"/>
      <c r="L2" s="43"/>
      <c r="M2" s="43"/>
    </row>
    <row r="3" spans="1:13" s="323" customFormat="1" ht="15.95" customHeight="1" x14ac:dyDescent="0.25">
      <c r="A3" s="632"/>
      <c r="B3" s="632"/>
      <c r="C3" s="632"/>
      <c r="D3" s="632"/>
      <c r="E3" s="632"/>
      <c r="F3" s="632"/>
      <c r="G3" s="632"/>
      <c r="H3" s="632"/>
      <c r="I3" s="632"/>
      <c r="J3" s="632"/>
      <c r="L3" s="266"/>
      <c r="M3" s="266"/>
    </row>
    <row r="4" spans="1:13" s="323" customFormat="1" ht="15.95" customHeight="1" x14ac:dyDescent="0.25">
      <c r="A4" s="323" t="s">
        <v>414</v>
      </c>
      <c r="B4" s="632" t="s">
        <v>411</v>
      </c>
      <c r="C4" s="632"/>
      <c r="D4" s="632"/>
      <c r="E4" s="632"/>
      <c r="F4" s="632"/>
      <c r="G4" s="632"/>
      <c r="H4" s="632"/>
      <c r="I4" s="632"/>
      <c r="J4" s="632"/>
      <c r="L4" s="266"/>
      <c r="M4" s="266"/>
    </row>
    <row r="5" spans="1:13" s="323" customFormat="1" ht="15.95" customHeight="1" x14ac:dyDescent="0.2">
      <c r="A5" s="632"/>
      <c r="B5" s="632"/>
      <c r="C5" s="632"/>
      <c r="D5" s="632"/>
      <c r="E5" s="632"/>
      <c r="F5" s="632"/>
      <c r="G5" s="632"/>
      <c r="H5" s="632"/>
      <c r="I5" s="632"/>
      <c r="J5" s="632"/>
      <c r="L5" s="334"/>
      <c r="M5" s="334"/>
    </row>
    <row r="6" spans="1:13" s="323" customFormat="1" ht="15.95" customHeight="1" x14ac:dyDescent="0.2">
      <c r="A6" s="323" t="s">
        <v>412</v>
      </c>
      <c r="B6" s="640" t="str">
        <f>IF('GEN INFO'!C7=0,"PROJECT NAME",'GEN INFO'!C7)</f>
        <v>PROJECT NAME</v>
      </c>
      <c r="C6" s="640"/>
      <c r="D6" s="640"/>
      <c r="E6" s="640"/>
      <c r="F6" s="640"/>
      <c r="G6" s="640"/>
      <c r="H6" s="640"/>
      <c r="I6" s="640"/>
      <c r="J6" s="640"/>
      <c r="L6" s="614" t="s">
        <v>473</v>
      </c>
      <c r="M6" s="615"/>
    </row>
    <row r="7" spans="1:13" s="323" customFormat="1" ht="15.95" customHeight="1" x14ac:dyDescent="0.2">
      <c r="B7" s="323" t="s">
        <v>419</v>
      </c>
      <c r="F7" s="640" t="str">
        <f>IF('FINANCING STMT'!K5=0,"NUMBER",'FINANCING STMT'!K5)</f>
        <v>NUMBER</v>
      </c>
      <c r="G7" s="640"/>
      <c r="H7" s="640"/>
      <c r="I7" s="640"/>
      <c r="J7" s="640"/>
      <c r="L7" s="616"/>
      <c r="M7" s="617"/>
    </row>
    <row r="8" spans="1:13" s="323" customFormat="1" ht="15.95" customHeight="1" x14ac:dyDescent="0.2">
      <c r="A8" s="632"/>
      <c r="B8" s="632"/>
      <c r="C8" s="632"/>
      <c r="D8" s="632"/>
      <c r="E8" s="632"/>
      <c r="F8" s="632"/>
      <c r="G8" s="632"/>
      <c r="H8" s="632"/>
      <c r="I8" s="632"/>
      <c r="J8" s="632"/>
      <c r="L8" s="616"/>
      <c r="M8" s="617"/>
    </row>
    <row r="9" spans="1:13" s="323" customFormat="1" ht="15.95" customHeight="1" x14ac:dyDescent="0.2">
      <c r="A9" s="639" t="s">
        <v>415</v>
      </c>
      <c r="B9" s="639"/>
      <c r="C9" s="639"/>
      <c r="D9" s="633"/>
      <c r="E9" s="633"/>
      <c r="F9" s="633"/>
      <c r="G9" s="326" t="s">
        <v>416</v>
      </c>
      <c r="H9" s="325"/>
      <c r="I9" s="325"/>
      <c r="L9" s="616"/>
      <c r="M9" s="617"/>
    </row>
    <row r="10" spans="1:13" s="323" customFormat="1" ht="15.95" customHeight="1" x14ac:dyDescent="0.2">
      <c r="A10" s="324" t="s">
        <v>417</v>
      </c>
      <c r="E10" s="640" t="str">
        <f>IF('GEN INFO'!C7=0,"PROJECT NAME",'GEN INFO'!C7)</f>
        <v>PROJECT NAME</v>
      </c>
      <c r="F10" s="640"/>
      <c r="G10" s="640"/>
      <c r="H10" s="324" t="s">
        <v>418</v>
      </c>
      <c r="L10" s="616"/>
      <c r="M10" s="617"/>
    </row>
    <row r="11" spans="1:13" s="323" customFormat="1" ht="15.95" customHeight="1" x14ac:dyDescent="0.2">
      <c r="A11" s="639" t="s">
        <v>421</v>
      </c>
      <c r="B11" s="639"/>
      <c r="C11" s="639"/>
      <c r="D11" s="639"/>
      <c r="E11" s="639"/>
      <c r="F11" s="639"/>
      <c r="G11" s="639"/>
      <c r="H11" s="639"/>
      <c r="I11" s="639"/>
      <c r="J11" s="639"/>
      <c r="L11" s="616"/>
      <c r="M11" s="617"/>
    </row>
    <row r="12" spans="1:13" s="323" customFormat="1" ht="15.95" customHeight="1" x14ac:dyDescent="0.2">
      <c r="A12" s="632" t="s">
        <v>422</v>
      </c>
      <c r="B12" s="632"/>
      <c r="C12" s="632"/>
      <c r="D12" s="632"/>
      <c r="E12" s="632"/>
      <c r="F12" s="632"/>
      <c r="G12" s="632"/>
      <c r="H12" s="632"/>
      <c r="I12" s="632"/>
      <c r="J12" s="632"/>
      <c r="L12" s="616"/>
      <c r="M12" s="617"/>
    </row>
    <row r="13" spans="1:13" s="323" customFormat="1" ht="15.95" customHeight="1" x14ac:dyDescent="0.2">
      <c r="A13" s="632" t="s">
        <v>420</v>
      </c>
      <c r="B13" s="632"/>
      <c r="C13" s="632"/>
      <c r="D13" s="632"/>
      <c r="E13" s="632"/>
      <c r="F13" s="632"/>
      <c r="G13" s="632"/>
      <c r="H13" s="632"/>
      <c r="I13" s="632"/>
      <c r="J13" s="632"/>
      <c r="L13" s="616"/>
      <c r="M13" s="617"/>
    </row>
    <row r="14" spans="1:13" s="323" customFormat="1" ht="15.95" customHeight="1" x14ac:dyDescent="0.2">
      <c r="A14" s="639" t="s">
        <v>423</v>
      </c>
      <c r="B14" s="639"/>
      <c r="C14" s="639"/>
      <c r="D14" s="639"/>
      <c r="E14" s="639"/>
      <c r="F14" s="639"/>
      <c r="G14" s="639"/>
      <c r="H14" s="639"/>
      <c r="I14" s="639"/>
      <c r="J14" s="639"/>
      <c r="L14" s="616"/>
      <c r="M14" s="617"/>
    </row>
    <row r="15" spans="1:13" s="323" customFormat="1" ht="15.95" customHeight="1" x14ac:dyDescent="0.2">
      <c r="A15" s="638" t="s">
        <v>424</v>
      </c>
      <c r="B15" s="638"/>
      <c r="C15" s="638"/>
      <c r="D15" s="638"/>
      <c r="E15" s="638"/>
      <c r="F15" s="638"/>
      <c r="G15" s="638"/>
      <c r="H15" s="638"/>
      <c r="I15" s="638"/>
      <c r="J15" s="638"/>
      <c r="L15" s="616"/>
      <c r="M15" s="617"/>
    </row>
    <row r="16" spans="1:13" s="323" customFormat="1" ht="15.95" customHeight="1" x14ac:dyDescent="0.2">
      <c r="A16" s="632"/>
      <c r="B16" s="632"/>
      <c r="C16" s="632"/>
      <c r="D16" s="632"/>
      <c r="E16" s="632"/>
      <c r="F16" s="632"/>
      <c r="G16" s="632"/>
      <c r="H16" s="632"/>
      <c r="I16" s="632"/>
      <c r="J16" s="632"/>
      <c r="L16" s="616"/>
      <c r="M16" s="617"/>
    </row>
    <row r="17" spans="1:13" s="323" customFormat="1" ht="15.95" customHeight="1" x14ac:dyDescent="0.2">
      <c r="A17" s="632"/>
      <c r="B17" s="632"/>
      <c r="C17" s="632"/>
      <c r="D17" s="632"/>
      <c r="E17" s="632"/>
      <c r="F17" s="632"/>
      <c r="G17" s="632"/>
      <c r="H17" s="632"/>
      <c r="I17" s="632"/>
      <c r="J17" s="632"/>
      <c r="L17" s="616"/>
      <c r="M17" s="617"/>
    </row>
    <row r="18" spans="1:13" s="323" customFormat="1" ht="15.95" customHeight="1" x14ac:dyDescent="0.2">
      <c r="G18" s="637" t="str">
        <f>IF(D9=0,"MANAGEMENT COMPANY NAME",D9)</f>
        <v>MANAGEMENT COMPANY NAME</v>
      </c>
      <c r="H18" s="637"/>
      <c r="I18" s="637"/>
      <c r="J18" s="637"/>
      <c r="L18" s="616"/>
      <c r="M18" s="617"/>
    </row>
    <row r="19" spans="1:13" s="323" customFormat="1" ht="15.95" customHeight="1" x14ac:dyDescent="0.2">
      <c r="G19" s="632" t="s">
        <v>413</v>
      </c>
      <c r="H19" s="632"/>
      <c r="I19" s="632"/>
      <c r="J19" s="632"/>
      <c r="L19" s="616"/>
      <c r="M19" s="617"/>
    </row>
    <row r="20" spans="1:13" s="323" customFormat="1" ht="15.95" customHeight="1" x14ac:dyDescent="0.2">
      <c r="G20" s="633"/>
      <c r="H20" s="633"/>
      <c r="I20" s="633"/>
      <c r="J20" s="633"/>
      <c r="L20" s="616"/>
      <c r="M20" s="617"/>
    </row>
    <row r="21" spans="1:13" s="323" customFormat="1" ht="15.95" customHeight="1" x14ac:dyDescent="0.2">
      <c r="G21" s="634"/>
      <c r="H21" s="634"/>
      <c r="I21" s="634"/>
      <c r="J21" s="634"/>
      <c r="L21" s="616"/>
      <c r="M21" s="617"/>
    </row>
    <row r="22" spans="1:13" s="323" customFormat="1" ht="15.95" customHeight="1" x14ac:dyDescent="0.2">
      <c r="G22" s="635" t="s">
        <v>425</v>
      </c>
      <c r="H22" s="635"/>
      <c r="I22" s="635"/>
      <c r="J22" s="635"/>
      <c r="L22" s="616"/>
      <c r="M22" s="617"/>
    </row>
    <row r="23" spans="1:13" s="323" customFormat="1" ht="15.95" customHeight="1" x14ac:dyDescent="0.2">
      <c r="G23" s="633"/>
      <c r="H23" s="633"/>
      <c r="I23" s="633"/>
      <c r="J23" s="633"/>
      <c r="L23" s="616"/>
      <c r="M23" s="617"/>
    </row>
    <row r="24" spans="1:13" s="323" customFormat="1" ht="15.95" customHeight="1" x14ac:dyDescent="0.2">
      <c r="G24" s="634"/>
      <c r="H24" s="634"/>
      <c r="I24" s="634"/>
      <c r="J24" s="634"/>
      <c r="L24" s="616"/>
      <c r="M24" s="617"/>
    </row>
    <row r="25" spans="1:13" s="323" customFormat="1" ht="15.95" customHeight="1" x14ac:dyDescent="0.2">
      <c r="G25" s="635" t="s">
        <v>426</v>
      </c>
      <c r="H25" s="635"/>
      <c r="I25" s="635"/>
      <c r="J25" s="635"/>
      <c r="L25" s="616"/>
      <c r="M25" s="617"/>
    </row>
    <row r="26" spans="1:13" s="323" customFormat="1" ht="15.95" customHeight="1" x14ac:dyDescent="0.2">
      <c r="G26" s="633"/>
      <c r="H26" s="633"/>
      <c r="I26" s="633"/>
      <c r="J26" s="633"/>
      <c r="L26" s="616"/>
      <c r="M26" s="617"/>
    </row>
    <row r="27" spans="1:13" s="323" customFormat="1" ht="15.95" customHeight="1" x14ac:dyDescent="0.2">
      <c r="G27" s="634"/>
      <c r="H27" s="634"/>
      <c r="I27" s="634"/>
      <c r="J27" s="634"/>
      <c r="L27" s="616"/>
      <c r="M27" s="617"/>
    </row>
    <row r="28" spans="1:13" s="323" customFormat="1" ht="15.95" customHeight="1" x14ac:dyDescent="0.2">
      <c r="G28" s="635" t="s">
        <v>427</v>
      </c>
      <c r="H28" s="635"/>
      <c r="I28" s="635"/>
      <c r="J28" s="635"/>
      <c r="L28" s="616"/>
      <c r="M28" s="617"/>
    </row>
    <row r="29" spans="1:13" s="323" customFormat="1" ht="15.95" customHeight="1" x14ac:dyDescent="0.2">
      <c r="G29" s="633"/>
      <c r="H29" s="633"/>
      <c r="I29" s="633"/>
      <c r="J29" s="633"/>
      <c r="L29" s="616"/>
      <c r="M29" s="617"/>
    </row>
    <row r="30" spans="1:13" s="323" customFormat="1" ht="15.95" customHeight="1" x14ac:dyDescent="0.2">
      <c r="G30" s="634"/>
      <c r="H30" s="634"/>
      <c r="I30" s="634"/>
      <c r="J30" s="634"/>
      <c r="L30" s="616"/>
      <c r="M30" s="617"/>
    </row>
    <row r="31" spans="1:13" s="323" customFormat="1" ht="15.95" customHeight="1" x14ac:dyDescent="0.2">
      <c r="G31" s="632" t="s">
        <v>428</v>
      </c>
      <c r="H31" s="632"/>
      <c r="I31" s="632"/>
      <c r="J31" s="632"/>
      <c r="L31" s="616"/>
      <c r="M31" s="617"/>
    </row>
    <row r="32" spans="1:13" s="323" customFormat="1" ht="14.25" x14ac:dyDescent="0.2">
      <c r="L32" s="616"/>
      <c r="M32" s="617"/>
    </row>
    <row r="33" spans="12:13" x14ac:dyDescent="0.2">
      <c r="L33" s="616"/>
      <c r="M33" s="617"/>
    </row>
    <row r="34" spans="12:13" x14ac:dyDescent="0.2">
      <c r="L34" s="616"/>
      <c r="M34" s="617"/>
    </row>
    <row r="35" spans="12:13" x14ac:dyDescent="0.2">
      <c r="L35" s="630"/>
      <c r="M35" s="631"/>
    </row>
    <row r="36" spans="12:13" x14ac:dyDescent="0.2">
      <c r="L36" s="334"/>
      <c r="M36" s="334"/>
    </row>
    <row r="37" spans="12:13" x14ac:dyDescent="0.2">
      <c r="L37" s="334"/>
      <c r="M37" s="334"/>
    </row>
    <row r="38" spans="12:13" x14ac:dyDescent="0.2">
      <c r="L38" s="334"/>
      <c r="M38" s="334"/>
    </row>
    <row r="39" spans="12:13" x14ac:dyDescent="0.2">
      <c r="L39" s="334"/>
      <c r="M39" s="334"/>
    </row>
    <row r="40" spans="12:13" x14ac:dyDescent="0.2">
      <c r="L40" s="334"/>
      <c r="M40" s="334"/>
    </row>
    <row r="41" spans="12:13" x14ac:dyDescent="0.2">
      <c r="L41" s="334"/>
      <c r="M41" s="334"/>
    </row>
    <row r="42" spans="12:13" x14ac:dyDescent="0.2">
      <c r="L42" s="334"/>
      <c r="M42" s="334"/>
    </row>
    <row r="43" spans="12:13" x14ac:dyDescent="0.2">
      <c r="L43" s="334"/>
      <c r="M43" s="334"/>
    </row>
    <row r="44" spans="12:13" x14ac:dyDescent="0.2">
      <c r="L44" s="334"/>
      <c r="M44" s="334"/>
    </row>
    <row r="45" spans="12:13" x14ac:dyDescent="0.2">
      <c r="L45" s="334"/>
      <c r="M45" s="334"/>
    </row>
    <row r="46" spans="12:13" x14ac:dyDescent="0.2">
      <c r="L46" s="334"/>
      <c r="M46" s="334"/>
    </row>
    <row r="47" spans="12:13" x14ac:dyDescent="0.2">
      <c r="L47" s="334"/>
      <c r="M47" s="334"/>
    </row>
    <row r="48" spans="12:13" x14ac:dyDescent="0.2">
      <c r="L48" s="334"/>
      <c r="M48" s="334"/>
    </row>
    <row r="49" spans="12:13" x14ac:dyDescent="0.2">
      <c r="L49" s="334"/>
      <c r="M49" s="334"/>
    </row>
    <row r="50" spans="12:13" x14ac:dyDescent="0.2">
      <c r="L50" s="44"/>
      <c r="M50" s="44"/>
    </row>
    <row r="51" spans="12:13" x14ac:dyDescent="0.2">
      <c r="L51" s="334"/>
      <c r="M51" s="334"/>
    </row>
    <row r="52" spans="12:13" x14ac:dyDescent="0.2">
      <c r="L52" s="334"/>
      <c r="M52" s="334"/>
    </row>
    <row r="53" spans="12:13" x14ac:dyDescent="0.2">
      <c r="L53" s="334"/>
      <c r="M53" s="334"/>
    </row>
    <row r="54" spans="12:13" x14ac:dyDescent="0.2">
      <c r="L54" s="334"/>
      <c r="M54" s="334"/>
    </row>
    <row r="55" spans="12:13" x14ac:dyDescent="0.2">
      <c r="L55" s="334"/>
      <c r="M55" s="334"/>
    </row>
    <row r="56" spans="12:13" x14ac:dyDescent="0.2">
      <c r="L56" s="334"/>
      <c r="M56" s="334"/>
    </row>
    <row r="57" spans="12:13" x14ac:dyDescent="0.2">
      <c r="L57" s="334"/>
      <c r="M57" s="334"/>
    </row>
    <row r="58" spans="12:13" x14ac:dyDescent="0.2">
      <c r="L58" s="334"/>
      <c r="M58" s="334"/>
    </row>
    <row r="59" spans="12:13" x14ac:dyDescent="0.2">
      <c r="L59" s="334"/>
      <c r="M59" s="334"/>
    </row>
    <row r="60" spans="12:13" x14ac:dyDescent="0.2">
      <c r="L60" s="334"/>
      <c r="M60" s="334"/>
    </row>
    <row r="61" spans="12:13" ht="18" x14ac:dyDescent="0.25">
      <c r="L61" s="43"/>
      <c r="M61" s="43"/>
    </row>
    <row r="62" spans="12:13" x14ac:dyDescent="0.2">
      <c r="L62" s="44"/>
      <c r="M62" s="44"/>
    </row>
    <row r="63" spans="12:13" x14ac:dyDescent="0.2">
      <c r="L63" s="44"/>
      <c r="M63" s="44"/>
    </row>
    <row r="64" spans="12:13" x14ac:dyDescent="0.2">
      <c r="L64" s="334"/>
      <c r="M64" s="334"/>
    </row>
    <row r="65" spans="12:13" x14ac:dyDescent="0.2">
      <c r="L65" s="334"/>
      <c r="M65" s="334"/>
    </row>
    <row r="66" spans="12:13" x14ac:dyDescent="0.2">
      <c r="L66" s="334"/>
      <c r="M66" s="334"/>
    </row>
    <row r="67" spans="12:13" x14ac:dyDescent="0.2">
      <c r="L67" s="334"/>
      <c r="M67" s="334"/>
    </row>
    <row r="68" spans="12:13" x14ac:dyDescent="0.2">
      <c r="L68" s="334"/>
      <c r="M68" s="334"/>
    </row>
    <row r="69" spans="12:13" x14ac:dyDescent="0.2">
      <c r="L69" s="334"/>
      <c r="M69" s="334"/>
    </row>
    <row r="70" spans="12:13" x14ac:dyDescent="0.2">
      <c r="L70" s="334"/>
      <c r="M70" s="334"/>
    </row>
    <row r="71" spans="12:13" x14ac:dyDescent="0.2">
      <c r="L71" s="334"/>
      <c r="M71" s="334"/>
    </row>
    <row r="72" spans="12:13" x14ac:dyDescent="0.2">
      <c r="L72" s="334"/>
      <c r="M72" s="334"/>
    </row>
    <row r="73" spans="12:13" x14ac:dyDescent="0.2">
      <c r="L73" s="334"/>
      <c r="M73" s="334"/>
    </row>
    <row r="74" spans="12:13" x14ac:dyDescent="0.2">
      <c r="L74" s="334"/>
      <c r="M74" s="334"/>
    </row>
    <row r="75" spans="12:13" x14ac:dyDescent="0.2">
      <c r="L75" s="334"/>
      <c r="M75" s="334"/>
    </row>
    <row r="76" spans="12:13" x14ac:dyDescent="0.2">
      <c r="L76" s="334"/>
      <c r="M76" s="334"/>
    </row>
    <row r="77" spans="12:13" x14ac:dyDescent="0.2">
      <c r="L77" s="334"/>
      <c r="M77" s="334"/>
    </row>
    <row r="78" spans="12:13" x14ac:dyDescent="0.2">
      <c r="L78" s="334"/>
      <c r="M78" s="334"/>
    </row>
    <row r="79" spans="12:13" x14ac:dyDescent="0.2">
      <c r="L79" s="334"/>
      <c r="M79" s="334"/>
    </row>
    <row r="80" spans="12:13" x14ac:dyDescent="0.2">
      <c r="L80" s="334"/>
      <c r="M80" s="334"/>
    </row>
    <row r="81" spans="12:13" x14ac:dyDescent="0.2">
      <c r="L81" s="334"/>
      <c r="M81" s="334"/>
    </row>
    <row r="82" spans="12:13" x14ac:dyDescent="0.2">
      <c r="L82" s="334"/>
      <c r="M82" s="334"/>
    </row>
    <row r="83" spans="12:13" x14ac:dyDescent="0.2">
      <c r="L83" s="334"/>
      <c r="M83" s="334"/>
    </row>
    <row r="84" spans="12:13" x14ac:dyDescent="0.2">
      <c r="L84" s="334"/>
      <c r="M84" s="334"/>
    </row>
    <row r="85" spans="12:13" x14ac:dyDescent="0.2">
      <c r="L85" s="38"/>
      <c r="M85" s="38"/>
    </row>
    <row r="86" spans="12:13" x14ac:dyDescent="0.2">
      <c r="L86" s="44"/>
      <c r="M86" s="44"/>
    </row>
    <row r="87" spans="12:13" x14ac:dyDescent="0.2">
      <c r="L87" s="334"/>
      <c r="M87" s="334"/>
    </row>
    <row r="88" spans="12:13" x14ac:dyDescent="0.2">
      <c r="L88" s="334"/>
      <c r="M88" s="334"/>
    </row>
    <row r="89" spans="12:13" x14ac:dyDescent="0.2">
      <c r="L89" s="334"/>
      <c r="M89" s="334"/>
    </row>
    <row r="90" spans="12:13" x14ac:dyDescent="0.2">
      <c r="L90" s="334"/>
      <c r="M90" s="334"/>
    </row>
    <row r="91" spans="12:13" x14ac:dyDescent="0.2">
      <c r="L91" s="334"/>
      <c r="M91" s="334"/>
    </row>
    <row r="92" spans="12:13" x14ac:dyDescent="0.2">
      <c r="L92" s="334"/>
      <c r="M92" s="334"/>
    </row>
    <row r="93" spans="12:13" x14ac:dyDescent="0.2">
      <c r="L93" s="44"/>
      <c r="M93" s="44"/>
    </row>
    <row r="94" spans="12:13" x14ac:dyDescent="0.2">
      <c r="L94" s="334"/>
      <c r="M94" s="334"/>
    </row>
    <row r="95" spans="12:13" x14ac:dyDescent="0.2">
      <c r="L95" s="334"/>
      <c r="M95" s="334"/>
    </row>
    <row r="96" spans="12:13" x14ac:dyDescent="0.2">
      <c r="L96" s="334"/>
      <c r="M96" s="334"/>
    </row>
    <row r="97" spans="12:13" x14ac:dyDescent="0.2">
      <c r="L97" s="334"/>
      <c r="M97" s="334"/>
    </row>
    <row r="98" spans="12:13" x14ac:dyDescent="0.2">
      <c r="L98" s="334"/>
      <c r="M98" s="334"/>
    </row>
    <row r="99" spans="12:13" x14ac:dyDescent="0.2">
      <c r="L99" s="334"/>
      <c r="M99" s="334"/>
    </row>
    <row r="100" spans="12:13" x14ac:dyDescent="0.2">
      <c r="L100" s="334"/>
      <c r="M100" s="334"/>
    </row>
    <row r="101" spans="12:13" x14ac:dyDescent="0.2">
      <c r="L101" s="334"/>
      <c r="M101" s="334"/>
    </row>
    <row r="102" spans="12:13" x14ac:dyDescent="0.2">
      <c r="L102" s="44"/>
      <c r="M102" s="44"/>
    </row>
    <row r="103" spans="12:13" x14ac:dyDescent="0.2">
      <c r="L103" s="44"/>
      <c r="M103" s="44"/>
    </row>
    <row r="104" spans="12:13" x14ac:dyDescent="0.2">
      <c r="L104" s="44"/>
      <c r="M104" s="44"/>
    </row>
    <row r="105" spans="12:13" x14ac:dyDescent="0.2">
      <c r="L105" s="44"/>
      <c r="M105" s="44"/>
    </row>
    <row r="106" spans="12:13" x14ac:dyDescent="0.2">
      <c r="L106" s="44"/>
      <c r="M106" s="44"/>
    </row>
    <row r="107" spans="12:13" x14ac:dyDescent="0.2">
      <c r="L107" s="44"/>
      <c r="M107" s="44"/>
    </row>
    <row r="108" spans="12:13" x14ac:dyDescent="0.2">
      <c r="L108" s="44"/>
      <c r="M108" s="44"/>
    </row>
    <row r="109" spans="12:13" x14ac:dyDescent="0.2">
      <c r="L109" s="44"/>
      <c r="M109" s="44"/>
    </row>
    <row r="110" spans="12:13" x14ac:dyDescent="0.2">
      <c r="L110" s="44"/>
      <c r="M110" s="44"/>
    </row>
    <row r="111" spans="12:13" x14ac:dyDescent="0.2">
      <c r="L111" s="44"/>
      <c r="M111" s="44"/>
    </row>
    <row r="112" spans="12:13" x14ac:dyDescent="0.2">
      <c r="L112" s="334"/>
      <c r="M112" s="334"/>
    </row>
    <row r="113" spans="12:13" x14ac:dyDescent="0.2">
      <c r="L113" s="334"/>
      <c r="M113" s="334"/>
    </row>
    <row r="114" spans="12:13" x14ac:dyDescent="0.2">
      <c r="L114" s="334"/>
      <c r="M114" s="334"/>
    </row>
    <row r="115" spans="12:13" x14ac:dyDescent="0.2">
      <c r="L115" s="334"/>
      <c r="M115" s="334"/>
    </row>
    <row r="116" spans="12:13" x14ac:dyDescent="0.2">
      <c r="L116" s="334"/>
      <c r="M116" s="334"/>
    </row>
    <row r="117" spans="12:13" x14ac:dyDescent="0.2">
      <c r="L117" s="334"/>
      <c r="M117" s="334"/>
    </row>
    <row r="118" spans="12:13" x14ac:dyDescent="0.2">
      <c r="L118" s="334"/>
      <c r="M118" s="334"/>
    </row>
    <row r="119" spans="12:13" x14ac:dyDescent="0.2">
      <c r="L119" s="38"/>
      <c r="M119" s="38"/>
    </row>
    <row r="120" spans="12:13" x14ac:dyDescent="0.2">
      <c r="L120" s="334"/>
      <c r="M120" s="334"/>
    </row>
    <row r="121" spans="12:13" x14ac:dyDescent="0.2">
      <c r="L121" s="334"/>
      <c r="M121" s="334"/>
    </row>
    <row r="122" spans="12:13" x14ac:dyDescent="0.2">
      <c r="L122" s="334"/>
      <c r="M122" s="334"/>
    </row>
    <row r="123" spans="12:13" x14ac:dyDescent="0.2">
      <c r="L123" s="334"/>
      <c r="M123" s="334"/>
    </row>
    <row r="124" spans="12:13" x14ac:dyDescent="0.2">
      <c r="L124" s="334"/>
      <c r="M124" s="334"/>
    </row>
    <row r="125" spans="12:13" x14ac:dyDescent="0.2">
      <c r="L125" s="334"/>
      <c r="M125" s="334"/>
    </row>
    <row r="126" spans="12:13" x14ac:dyDescent="0.2">
      <c r="L126" s="334"/>
      <c r="M126" s="334"/>
    </row>
    <row r="127" spans="12:13" x14ac:dyDescent="0.2">
      <c r="L127" s="334"/>
      <c r="M127" s="334"/>
    </row>
    <row r="128" spans="12:13" x14ac:dyDescent="0.2">
      <c r="L128" s="334"/>
      <c r="M128" s="334"/>
    </row>
    <row r="129" spans="12:13" x14ac:dyDescent="0.2">
      <c r="L129" s="46"/>
      <c r="M129" s="46"/>
    </row>
    <row r="130" spans="12:13" x14ac:dyDescent="0.2">
      <c r="L130" s="334"/>
      <c r="M130" s="334"/>
    </row>
    <row r="131" spans="12:13" x14ac:dyDescent="0.2">
      <c r="L131" s="334"/>
      <c r="M131" s="334"/>
    </row>
    <row r="132" spans="12:13" x14ac:dyDescent="0.2">
      <c r="L132" s="334"/>
      <c r="M132" s="334"/>
    </row>
    <row r="133" spans="12:13" x14ac:dyDescent="0.2">
      <c r="L133" s="334"/>
      <c r="M133" s="334"/>
    </row>
    <row r="134" spans="12:13" x14ac:dyDescent="0.2">
      <c r="L134" s="334"/>
      <c r="M134" s="334"/>
    </row>
    <row r="135" spans="12:13" x14ac:dyDescent="0.2">
      <c r="L135" s="334"/>
      <c r="M135" s="334"/>
    </row>
    <row r="136" spans="12:13" x14ac:dyDescent="0.2">
      <c r="L136" s="334"/>
      <c r="M136" s="334"/>
    </row>
    <row r="137" spans="12:13" x14ac:dyDescent="0.2">
      <c r="L137" s="334"/>
      <c r="M137" s="334"/>
    </row>
    <row r="138" spans="12:13" x14ac:dyDescent="0.2">
      <c r="L138" s="6"/>
      <c r="M138" s="6"/>
    </row>
  </sheetData>
  <sheetProtection password="EAD7" sheet="1" objects="1" scenarios="1" selectLockedCells="1"/>
  <mergeCells count="29">
    <mergeCell ref="A3:J3"/>
    <mergeCell ref="D9:F9"/>
    <mergeCell ref="E10:G10"/>
    <mergeCell ref="A11:J11"/>
    <mergeCell ref="A12:J12"/>
    <mergeCell ref="B4:J4"/>
    <mergeCell ref="A1:J1"/>
    <mergeCell ref="A16:J16"/>
    <mergeCell ref="A17:J17"/>
    <mergeCell ref="A2:J2"/>
    <mergeCell ref="G25:J25"/>
    <mergeCell ref="G18:J18"/>
    <mergeCell ref="G19:J19"/>
    <mergeCell ref="G22:J22"/>
    <mergeCell ref="A15:J15"/>
    <mergeCell ref="A14:J14"/>
    <mergeCell ref="A13:J13"/>
    <mergeCell ref="A5:J5"/>
    <mergeCell ref="A8:J8"/>
    <mergeCell ref="F7:J7"/>
    <mergeCell ref="B6:J6"/>
    <mergeCell ref="A9:C9"/>
    <mergeCell ref="L6:M35"/>
    <mergeCell ref="G31:J31"/>
    <mergeCell ref="G20:J21"/>
    <mergeCell ref="G23:J24"/>
    <mergeCell ref="G26:J27"/>
    <mergeCell ref="G29:J30"/>
    <mergeCell ref="G28:J28"/>
  </mergeCells>
  <pageMargins left="0.5" right="0.5"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9"/>
  <sheetViews>
    <sheetView showGridLines="0" showRuler="0" view="pageBreakPreview" topLeftCell="A25" zoomScale="110" zoomScaleNormal="110" zoomScaleSheetLayoutView="110" zoomScalePageLayoutView="110" workbookViewId="0">
      <selection activeCell="A2" sqref="A2:L2"/>
    </sheetView>
  </sheetViews>
  <sheetFormatPr defaultColWidth="10.75" defaultRowHeight="12" customHeight="1" x14ac:dyDescent="0.2"/>
  <cols>
    <col min="1" max="2" width="7.5" style="285" customWidth="1"/>
    <col min="3" max="5" width="7.875" style="285" customWidth="1"/>
    <col min="6" max="6" width="7.75" style="285" customWidth="1"/>
    <col min="7" max="7" width="7.375" style="285" customWidth="1"/>
    <col min="8" max="9" width="7.5" style="285" customWidth="1"/>
    <col min="10" max="10" width="7.75" style="285" customWidth="1"/>
    <col min="11" max="11" width="7.375" style="285" customWidth="1"/>
    <col min="12" max="12" width="7.25" style="285" customWidth="1"/>
    <col min="13" max="13" width="4.875" style="285" customWidth="1"/>
    <col min="14" max="15" width="11.5" style="1" customWidth="1"/>
    <col min="16" max="16384" width="10.75" style="285"/>
  </cols>
  <sheetData>
    <row r="1" spans="1:15" s="432" customFormat="1" ht="20.25" customHeight="1" x14ac:dyDescent="0.2">
      <c r="A1" s="636" t="s">
        <v>590</v>
      </c>
      <c r="B1" s="647"/>
      <c r="C1" s="647"/>
      <c r="D1" s="647"/>
      <c r="E1" s="647"/>
      <c r="F1" s="647"/>
      <c r="G1" s="647"/>
      <c r="H1" s="647"/>
      <c r="I1" s="647"/>
      <c r="J1" s="647"/>
      <c r="K1" s="647"/>
      <c r="L1" s="647"/>
      <c r="N1" s="1"/>
      <c r="O1" s="1"/>
    </row>
    <row r="2" spans="1:15" s="112" customFormat="1" ht="20.25" customHeight="1" x14ac:dyDescent="0.25">
      <c r="A2" s="541" t="s">
        <v>398</v>
      </c>
      <c r="B2" s="541"/>
      <c r="C2" s="541"/>
      <c r="D2" s="541"/>
      <c r="E2" s="541"/>
      <c r="F2" s="541"/>
      <c r="G2" s="661"/>
      <c r="H2" s="661"/>
      <c r="I2" s="661"/>
      <c r="J2" s="661"/>
      <c r="K2" s="661"/>
      <c r="L2" s="661"/>
      <c r="N2" s="43"/>
      <c r="O2" s="43"/>
    </row>
    <row r="3" spans="1:15" s="85" customFormat="1" ht="5.0999999999999996" customHeight="1" x14ac:dyDescent="0.25">
      <c r="A3" s="542"/>
      <c r="B3" s="542"/>
      <c r="C3" s="542"/>
      <c r="D3" s="542"/>
      <c r="E3" s="542"/>
      <c r="F3" s="542"/>
      <c r="G3" s="542"/>
      <c r="H3" s="542"/>
      <c r="I3" s="542"/>
      <c r="J3" s="542"/>
      <c r="K3" s="542"/>
      <c r="L3" s="542"/>
      <c r="N3" s="43"/>
      <c r="O3" s="43"/>
    </row>
    <row r="4" spans="1:15" s="7" customFormat="1" ht="14.1" customHeight="1" x14ac:dyDescent="0.25">
      <c r="A4" s="662" t="s">
        <v>204</v>
      </c>
      <c r="B4" s="662"/>
      <c r="C4" s="662"/>
      <c r="D4" s="662"/>
      <c r="E4" s="662"/>
      <c r="F4" s="662"/>
      <c r="G4" s="662"/>
      <c r="H4" s="662"/>
      <c r="I4" s="662"/>
      <c r="J4" s="662"/>
      <c r="K4" s="662"/>
      <c r="L4" s="662"/>
      <c r="N4" s="266"/>
      <c r="O4" s="266"/>
    </row>
    <row r="5" spans="1:15" s="278" customFormat="1" ht="6" customHeight="1" x14ac:dyDescent="0.25">
      <c r="A5" s="660"/>
      <c r="B5" s="660"/>
      <c r="C5" s="660"/>
      <c r="D5" s="660"/>
      <c r="E5" s="660"/>
      <c r="F5" s="660"/>
      <c r="G5" s="660"/>
      <c r="H5" s="660"/>
      <c r="I5" s="660"/>
      <c r="J5" s="660"/>
      <c r="K5" s="660"/>
      <c r="L5" s="660"/>
      <c r="N5" s="266"/>
      <c r="O5" s="266"/>
    </row>
    <row r="6" spans="1:15" ht="14.1" customHeight="1" x14ac:dyDescent="0.2">
      <c r="A6" s="545" t="s">
        <v>205</v>
      </c>
      <c r="B6" s="658"/>
      <c r="C6" s="244" t="s">
        <v>12</v>
      </c>
      <c r="D6" s="476"/>
      <c r="E6" s="244" t="s">
        <v>9</v>
      </c>
      <c r="F6" s="476"/>
      <c r="G6" s="122" t="s">
        <v>264</v>
      </c>
      <c r="H6" s="122"/>
      <c r="I6" s="244" t="s">
        <v>12</v>
      </c>
      <c r="J6" s="476"/>
      <c r="K6" s="244" t="s">
        <v>9</v>
      </c>
      <c r="L6" s="477"/>
      <c r="N6" s="334"/>
      <c r="O6" s="334"/>
    </row>
    <row r="7" spans="1:15" ht="14.1" customHeight="1" x14ac:dyDescent="0.2">
      <c r="A7" s="545" t="s">
        <v>312</v>
      </c>
      <c r="B7" s="658"/>
      <c r="C7" s="673"/>
      <c r="D7" s="673"/>
      <c r="E7" s="673"/>
      <c r="F7" s="673"/>
      <c r="G7" s="673"/>
      <c r="H7" s="673"/>
      <c r="I7" s="679"/>
      <c r="J7" s="679"/>
      <c r="K7" s="679"/>
      <c r="L7" s="680"/>
      <c r="N7" s="663"/>
      <c r="O7" s="663"/>
    </row>
    <row r="8" spans="1:15" ht="14.1" customHeight="1" x14ac:dyDescent="0.2">
      <c r="A8" s="545" t="s">
        <v>313</v>
      </c>
      <c r="B8" s="667"/>
      <c r="C8" s="653"/>
      <c r="D8" s="653"/>
      <c r="E8" s="653"/>
      <c r="F8" s="653"/>
      <c r="G8" s="653"/>
      <c r="H8" s="133" t="s">
        <v>265</v>
      </c>
      <c r="I8" s="653"/>
      <c r="J8" s="653"/>
      <c r="K8" s="134" t="s">
        <v>10</v>
      </c>
      <c r="L8" s="295" t="s">
        <v>399</v>
      </c>
      <c r="N8" s="663"/>
      <c r="O8" s="663"/>
    </row>
    <row r="9" spans="1:15" ht="14.1" customHeight="1" x14ac:dyDescent="0.2">
      <c r="A9" s="545" t="s">
        <v>266</v>
      </c>
      <c r="B9" s="658"/>
      <c r="C9" s="653"/>
      <c r="D9" s="653"/>
      <c r="E9" s="244" t="s">
        <v>11</v>
      </c>
      <c r="F9" s="659"/>
      <c r="G9" s="654"/>
      <c r="H9" s="676"/>
      <c r="I9" s="676"/>
      <c r="J9" s="676"/>
      <c r="K9" s="676"/>
      <c r="L9" s="677"/>
      <c r="N9" s="663"/>
      <c r="O9" s="663"/>
    </row>
    <row r="10" spans="1:15" ht="14.1" customHeight="1" x14ac:dyDescent="0.2">
      <c r="A10" s="545" t="s">
        <v>200</v>
      </c>
      <c r="B10" s="658"/>
      <c r="C10" s="673"/>
      <c r="D10" s="673"/>
      <c r="E10" s="673"/>
      <c r="F10" s="673"/>
      <c r="G10" s="673"/>
      <c r="H10" s="673"/>
      <c r="I10" s="673"/>
      <c r="J10" s="341" t="s">
        <v>466</v>
      </c>
      <c r="K10" s="673"/>
      <c r="L10" s="678"/>
      <c r="N10" s="663"/>
      <c r="O10" s="663"/>
    </row>
    <row r="11" spans="1:15" ht="14.1" customHeight="1" x14ac:dyDescent="0.2">
      <c r="A11" s="545" t="s">
        <v>314</v>
      </c>
      <c r="B11" s="658"/>
      <c r="C11" s="673"/>
      <c r="D11" s="673"/>
      <c r="E11" s="675" t="s">
        <v>315</v>
      </c>
      <c r="F11" s="675"/>
      <c r="G11" s="653"/>
      <c r="H11" s="653"/>
      <c r="I11" s="653"/>
      <c r="J11" s="653"/>
      <c r="K11" s="653"/>
      <c r="L11" s="674"/>
      <c r="N11" s="663"/>
      <c r="O11" s="663"/>
    </row>
    <row r="12" spans="1:15" ht="12" customHeight="1" x14ac:dyDescent="0.2">
      <c r="A12" s="670"/>
      <c r="B12" s="670"/>
      <c r="C12" s="670"/>
      <c r="D12" s="670"/>
      <c r="E12" s="670"/>
      <c r="F12" s="670"/>
      <c r="G12" s="670"/>
      <c r="H12" s="670"/>
      <c r="I12" s="670"/>
      <c r="J12" s="670"/>
      <c r="K12" s="670"/>
      <c r="L12" s="670"/>
      <c r="N12" s="663"/>
      <c r="O12" s="663"/>
    </row>
    <row r="13" spans="1:15" s="7" customFormat="1" ht="14.1" customHeight="1" x14ac:dyDescent="0.2">
      <c r="A13" s="662" t="s">
        <v>203</v>
      </c>
      <c r="B13" s="662"/>
      <c r="C13" s="662"/>
      <c r="D13" s="662"/>
      <c r="E13" s="662"/>
      <c r="F13" s="662"/>
      <c r="G13" s="662"/>
      <c r="H13" s="662"/>
      <c r="I13" s="662"/>
      <c r="J13" s="662"/>
      <c r="K13" s="662"/>
      <c r="L13" s="662"/>
      <c r="N13" s="663"/>
      <c r="O13" s="663"/>
    </row>
    <row r="14" spans="1:15" ht="6" customHeight="1" x14ac:dyDescent="0.2">
      <c r="A14" s="660"/>
      <c r="B14" s="660"/>
      <c r="C14" s="660"/>
      <c r="D14" s="660"/>
      <c r="E14" s="660"/>
      <c r="F14" s="660"/>
      <c r="G14" s="660"/>
      <c r="H14" s="660"/>
      <c r="I14" s="660"/>
      <c r="J14" s="660"/>
      <c r="K14" s="660"/>
      <c r="L14" s="660"/>
      <c r="N14" s="663"/>
      <c r="O14" s="663"/>
    </row>
    <row r="15" spans="1:15" ht="14.1" customHeight="1" x14ac:dyDescent="0.2">
      <c r="A15" s="545" t="s">
        <v>316</v>
      </c>
      <c r="B15" s="546"/>
      <c r="C15" s="653"/>
      <c r="D15" s="653"/>
      <c r="E15" s="653"/>
      <c r="F15" s="653"/>
      <c r="G15" s="653"/>
      <c r="H15" s="653"/>
      <c r="I15" s="653"/>
      <c r="J15" s="653"/>
      <c r="K15" s="653"/>
      <c r="L15" s="340"/>
      <c r="N15" s="663"/>
      <c r="O15" s="663"/>
    </row>
    <row r="16" spans="1:15" ht="14.1" customHeight="1" x14ac:dyDescent="0.2">
      <c r="A16" s="545" t="s">
        <v>201</v>
      </c>
      <c r="B16" s="667"/>
      <c r="C16" s="653"/>
      <c r="D16" s="653"/>
      <c r="E16" s="653"/>
      <c r="F16" s="653"/>
      <c r="G16" s="653"/>
      <c r="H16" s="653"/>
      <c r="I16" s="653"/>
      <c r="J16" s="653"/>
      <c r="K16" s="653"/>
      <c r="L16" s="674"/>
      <c r="N16" s="663"/>
      <c r="O16" s="663"/>
    </row>
    <row r="17" spans="1:15" ht="14.1" customHeight="1" x14ac:dyDescent="0.2">
      <c r="A17" s="276" t="s">
        <v>202</v>
      </c>
      <c r="B17" s="653"/>
      <c r="C17" s="654"/>
      <c r="D17" s="654"/>
      <c r="E17" s="244" t="s">
        <v>10</v>
      </c>
      <c r="F17" s="478"/>
      <c r="G17" s="244" t="s">
        <v>317</v>
      </c>
      <c r="H17" s="655"/>
      <c r="I17" s="656"/>
      <c r="J17" s="244"/>
      <c r="K17" s="552"/>
      <c r="L17" s="657"/>
      <c r="N17" s="663"/>
      <c r="O17" s="663"/>
    </row>
    <row r="18" spans="1:15" ht="12" customHeight="1" x14ac:dyDescent="0.2">
      <c r="A18" s="670"/>
      <c r="B18" s="670"/>
      <c r="C18" s="670"/>
      <c r="D18" s="670"/>
      <c r="E18" s="670"/>
      <c r="F18" s="670"/>
      <c r="G18" s="670"/>
      <c r="H18" s="670"/>
      <c r="I18" s="670"/>
      <c r="J18" s="670"/>
      <c r="K18" s="670"/>
      <c r="L18" s="670"/>
      <c r="N18" s="663"/>
      <c r="O18" s="663"/>
    </row>
    <row r="19" spans="1:15" s="7" customFormat="1" ht="14.1" customHeight="1" x14ac:dyDescent="0.2">
      <c r="A19" s="662" t="s">
        <v>474</v>
      </c>
      <c r="B19" s="662"/>
      <c r="C19" s="662"/>
      <c r="D19" s="662"/>
      <c r="E19" s="662"/>
      <c r="F19" s="662"/>
      <c r="G19" s="662"/>
      <c r="H19" s="662"/>
      <c r="I19" s="662"/>
      <c r="J19" s="662"/>
      <c r="K19" s="662"/>
      <c r="L19" s="662"/>
      <c r="N19" s="663"/>
      <c r="O19" s="663"/>
    </row>
    <row r="20" spans="1:15" ht="6" customHeight="1" x14ac:dyDescent="0.2">
      <c r="A20" s="275"/>
      <c r="B20" s="275"/>
      <c r="C20" s="275"/>
      <c r="D20" s="275"/>
      <c r="E20" s="113"/>
      <c r="F20" s="113"/>
      <c r="G20" s="100"/>
      <c r="H20" s="100"/>
      <c r="I20" s="100"/>
      <c r="J20" s="100"/>
      <c r="K20" s="100"/>
      <c r="L20" s="100"/>
      <c r="N20" s="663"/>
      <c r="O20" s="663"/>
    </row>
    <row r="21" spans="1:15" ht="12" customHeight="1" x14ac:dyDescent="0.2">
      <c r="A21" s="545" t="s">
        <v>268</v>
      </c>
      <c r="B21" s="546"/>
      <c r="C21" s="653"/>
      <c r="D21" s="653"/>
      <c r="E21" s="653"/>
      <c r="F21" s="653"/>
      <c r="G21" s="134" t="s">
        <v>15</v>
      </c>
      <c r="H21" s="653"/>
      <c r="I21" s="653"/>
      <c r="J21" s="671"/>
      <c r="K21" s="671"/>
      <c r="L21" s="672"/>
      <c r="N21" s="663"/>
      <c r="O21" s="663"/>
    </row>
    <row r="22" spans="1:15" ht="12" customHeight="1" x14ac:dyDescent="0.2">
      <c r="A22" s="545" t="s">
        <v>269</v>
      </c>
      <c r="B22" s="667"/>
      <c r="C22" s="653"/>
      <c r="D22" s="664"/>
      <c r="E22" s="664"/>
      <c r="F22" s="664"/>
      <c r="G22" s="244" t="s">
        <v>267</v>
      </c>
      <c r="H22" s="653"/>
      <c r="I22" s="653"/>
      <c r="J22" s="665"/>
      <c r="K22" s="665"/>
      <c r="L22" s="666"/>
      <c r="N22" s="663"/>
      <c r="O22" s="663"/>
    </row>
    <row r="23" spans="1:15" ht="12" customHeight="1" x14ac:dyDescent="0.2">
      <c r="A23" s="670"/>
      <c r="B23" s="670"/>
      <c r="C23" s="670"/>
      <c r="D23" s="670"/>
      <c r="E23" s="670"/>
      <c r="F23" s="670"/>
      <c r="G23" s="670"/>
      <c r="H23" s="670"/>
      <c r="I23" s="670"/>
      <c r="J23" s="670"/>
      <c r="K23" s="670"/>
      <c r="L23" s="670"/>
      <c r="N23" s="663"/>
      <c r="O23" s="663"/>
    </row>
    <row r="24" spans="1:15" s="7" customFormat="1" ht="14.1" customHeight="1" x14ac:dyDescent="0.2">
      <c r="A24" s="662" t="s">
        <v>16</v>
      </c>
      <c r="B24" s="662"/>
      <c r="C24" s="662"/>
      <c r="D24" s="662"/>
      <c r="E24" s="662"/>
      <c r="F24" s="662"/>
      <c r="G24" s="662"/>
      <c r="H24" s="662"/>
      <c r="I24" s="662"/>
      <c r="J24" s="662"/>
      <c r="K24" s="662"/>
      <c r="L24" s="662"/>
      <c r="N24" s="663"/>
      <c r="O24" s="663"/>
    </row>
    <row r="25" spans="1:15" s="278" customFormat="1" ht="6" customHeight="1" x14ac:dyDescent="0.2">
      <c r="A25" s="520"/>
      <c r="B25" s="520"/>
      <c r="C25" s="520"/>
      <c r="D25" s="520"/>
      <c r="E25" s="520"/>
      <c r="F25" s="520"/>
      <c r="G25" s="520"/>
      <c r="H25" s="520"/>
      <c r="I25" s="520"/>
      <c r="J25" s="520"/>
      <c r="K25" s="520"/>
      <c r="L25" s="520"/>
      <c r="N25" s="663"/>
      <c r="O25" s="663"/>
    </row>
    <row r="26" spans="1:15" ht="14.1" customHeight="1" x14ac:dyDescent="0.2">
      <c r="A26" s="523" t="s">
        <v>222</v>
      </c>
      <c r="B26" s="524"/>
      <c r="C26" s="532" t="s">
        <v>569</v>
      </c>
      <c r="D26" s="532" t="s">
        <v>320</v>
      </c>
      <c r="E26" s="532" t="s">
        <v>321</v>
      </c>
      <c r="F26" s="532" t="s">
        <v>322</v>
      </c>
      <c r="G26" s="532" t="s">
        <v>323</v>
      </c>
      <c r="H26" s="532" t="s">
        <v>7</v>
      </c>
      <c r="I26" s="523" t="s">
        <v>143</v>
      </c>
      <c r="J26" s="652" t="s">
        <v>324</v>
      </c>
      <c r="L26" s="136"/>
      <c r="N26" s="663"/>
      <c r="O26" s="663"/>
    </row>
    <row r="27" spans="1:15" ht="18.75" customHeight="1" x14ac:dyDescent="0.2">
      <c r="A27" s="525"/>
      <c r="B27" s="526"/>
      <c r="C27" s="522"/>
      <c r="D27" s="536"/>
      <c r="E27" s="536"/>
      <c r="F27" s="536"/>
      <c r="G27" s="536"/>
      <c r="H27" s="522"/>
      <c r="I27" s="563"/>
      <c r="J27" s="652"/>
      <c r="L27" s="136"/>
      <c r="N27" s="663"/>
      <c r="O27" s="663"/>
    </row>
    <row r="28" spans="1:15" ht="14.1" customHeight="1" x14ac:dyDescent="0.2">
      <c r="A28" s="539" t="s">
        <v>206</v>
      </c>
      <c r="B28" s="540"/>
      <c r="C28" s="479">
        <v>0</v>
      </c>
      <c r="D28" s="479">
        <v>0</v>
      </c>
      <c r="E28" s="479">
        <v>0</v>
      </c>
      <c r="F28" s="479">
        <v>0</v>
      </c>
      <c r="G28" s="479">
        <v>0</v>
      </c>
      <c r="H28" s="479">
        <v>0</v>
      </c>
      <c r="I28" s="314">
        <f>SUM(C28:H28)</f>
        <v>0</v>
      </c>
      <c r="J28" s="652"/>
      <c r="L28" s="136"/>
      <c r="N28" s="663"/>
      <c r="O28" s="663"/>
    </row>
    <row r="29" spans="1:15" ht="14.1" customHeight="1" x14ac:dyDescent="0.2">
      <c r="A29" s="539" t="s">
        <v>115</v>
      </c>
      <c r="B29" s="540"/>
      <c r="C29" s="479">
        <v>0</v>
      </c>
      <c r="D29" s="479">
        <v>0</v>
      </c>
      <c r="E29" s="479">
        <v>0</v>
      </c>
      <c r="F29" s="479">
        <v>0</v>
      </c>
      <c r="G29" s="479">
        <v>0</v>
      </c>
      <c r="H29" s="479">
        <v>0</v>
      </c>
      <c r="I29" s="314">
        <f>SUM(C29:H29)</f>
        <v>0</v>
      </c>
      <c r="J29" s="648">
        <f>'OPER INC'!E24</f>
        <v>0</v>
      </c>
      <c r="L29" s="136"/>
      <c r="N29" s="663"/>
      <c r="O29" s="663"/>
    </row>
    <row r="30" spans="1:15" s="278" customFormat="1" ht="14.1" customHeight="1" x14ac:dyDescent="0.2">
      <c r="A30" s="668" t="s">
        <v>235</v>
      </c>
      <c r="B30" s="669"/>
      <c r="C30" s="313">
        <f t="shared" ref="C30:F30" si="0">SUM(C28:C29)</f>
        <v>0</v>
      </c>
      <c r="D30" s="313">
        <f t="shared" si="0"/>
        <v>0</v>
      </c>
      <c r="E30" s="313">
        <f t="shared" si="0"/>
        <v>0</v>
      </c>
      <c r="F30" s="313">
        <f t="shared" si="0"/>
        <v>0</v>
      </c>
      <c r="G30" s="313">
        <f>SUM(G28:G29)</f>
        <v>0</v>
      </c>
      <c r="H30" s="313">
        <f>SUM(H28:H29)</f>
        <v>0</v>
      </c>
      <c r="I30" s="315">
        <f>SUM(I28:I29)</f>
        <v>0</v>
      </c>
      <c r="J30" s="649"/>
      <c r="L30" s="136"/>
      <c r="N30" s="663"/>
      <c r="O30" s="663"/>
    </row>
    <row r="31" spans="1:15" s="286" customFormat="1" ht="12" customHeight="1" x14ac:dyDescent="0.2">
      <c r="A31" s="279"/>
      <c r="B31" s="279"/>
      <c r="C31" s="297"/>
      <c r="D31" s="297"/>
      <c r="E31" s="297"/>
      <c r="F31" s="297"/>
      <c r="G31" s="297"/>
      <c r="H31" s="297"/>
      <c r="I31" s="297"/>
      <c r="J31" s="299"/>
      <c r="L31" s="298"/>
      <c r="N31" s="663"/>
      <c r="O31" s="663"/>
    </row>
    <row r="32" spans="1:15" s="278" customFormat="1" ht="14.1" customHeight="1" x14ac:dyDescent="0.2">
      <c r="A32" s="523" t="s">
        <v>222</v>
      </c>
      <c r="B32" s="524"/>
      <c r="C32" s="532" t="s">
        <v>569</v>
      </c>
      <c r="D32" s="532" t="s">
        <v>320</v>
      </c>
      <c r="E32" s="532" t="s">
        <v>321</v>
      </c>
      <c r="F32" s="532" t="s">
        <v>322</v>
      </c>
      <c r="G32" s="532" t="s">
        <v>323</v>
      </c>
      <c r="H32" s="532" t="s">
        <v>7</v>
      </c>
      <c r="I32" s="651" t="s">
        <v>143</v>
      </c>
      <c r="J32" s="440"/>
      <c r="K32" s="435"/>
      <c r="L32" s="435"/>
      <c r="N32" s="663"/>
      <c r="O32" s="663"/>
    </row>
    <row r="33" spans="1:15" s="278" customFormat="1" ht="14.1" customHeight="1" x14ac:dyDescent="0.2">
      <c r="A33" s="525"/>
      <c r="B33" s="526"/>
      <c r="C33" s="522"/>
      <c r="D33" s="536"/>
      <c r="E33" s="536"/>
      <c r="F33" s="536"/>
      <c r="G33" s="536"/>
      <c r="H33" s="522"/>
      <c r="I33" s="651"/>
      <c r="J33" s="440"/>
      <c r="K33" s="435"/>
      <c r="L33" s="435"/>
      <c r="N33" s="663"/>
      <c r="O33" s="663"/>
    </row>
    <row r="34" spans="1:15" s="278" customFormat="1" ht="14.1" customHeight="1" x14ac:dyDescent="0.2">
      <c r="A34" s="537" t="s">
        <v>318</v>
      </c>
      <c r="B34" s="538"/>
      <c r="C34" s="479">
        <v>0</v>
      </c>
      <c r="D34" s="479">
        <v>0</v>
      </c>
      <c r="E34" s="479">
        <v>0</v>
      </c>
      <c r="F34" s="479">
        <v>0</v>
      </c>
      <c r="G34" s="479">
        <v>0</v>
      </c>
      <c r="H34" s="479">
        <v>0</v>
      </c>
      <c r="I34" s="180">
        <f>SUM(C34:H34)</f>
        <v>0</v>
      </c>
      <c r="J34" s="440"/>
      <c r="K34" s="527"/>
      <c r="L34" s="527"/>
      <c r="N34" s="663"/>
      <c r="O34" s="663"/>
    </row>
    <row r="35" spans="1:15" s="278" customFormat="1" ht="14.1" customHeight="1" x14ac:dyDescent="0.2">
      <c r="A35" s="539" t="s">
        <v>217</v>
      </c>
      <c r="B35" s="540"/>
      <c r="C35" s="479">
        <v>0</v>
      </c>
      <c r="D35" s="479">
        <v>0</v>
      </c>
      <c r="E35" s="479">
        <v>0</v>
      </c>
      <c r="F35" s="479">
        <v>0</v>
      </c>
      <c r="G35" s="479">
        <v>0</v>
      </c>
      <c r="H35" s="479">
        <v>0</v>
      </c>
      <c r="I35" s="180">
        <f>SUM(C35:H35)</f>
        <v>0</v>
      </c>
      <c r="J35" s="440"/>
      <c r="K35" s="527"/>
      <c r="L35" s="527"/>
      <c r="N35" s="663"/>
      <c r="O35" s="663"/>
    </row>
    <row r="36" spans="1:15" s="278" customFormat="1" ht="14.1" customHeight="1" x14ac:dyDescent="0.2">
      <c r="A36" s="271" t="s">
        <v>218</v>
      </c>
      <c r="B36" s="272"/>
      <c r="C36" s="479">
        <v>0</v>
      </c>
      <c r="D36" s="479">
        <v>0</v>
      </c>
      <c r="E36" s="479">
        <v>0</v>
      </c>
      <c r="F36" s="479">
        <v>0</v>
      </c>
      <c r="G36" s="479">
        <v>0</v>
      </c>
      <c r="H36" s="479">
        <v>0</v>
      </c>
      <c r="I36" s="180">
        <f>SUM(C36:H36)</f>
        <v>0</v>
      </c>
      <c r="J36" s="440"/>
      <c r="K36" s="527"/>
      <c r="L36" s="527"/>
      <c r="N36" s="663"/>
      <c r="O36" s="663"/>
    </row>
    <row r="37" spans="1:15" s="278" customFormat="1" ht="14.1" customHeight="1" x14ac:dyDescent="0.2">
      <c r="A37" s="271" t="s">
        <v>219</v>
      </c>
      <c r="B37" s="272"/>
      <c r="C37" s="479">
        <v>0</v>
      </c>
      <c r="D37" s="479">
        <v>0</v>
      </c>
      <c r="E37" s="479">
        <v>0</v>
      </c>
      <c r="F37" s="479">
        <v>0</v>
      </c>
      <c r="G37" s="479">
        <v>0</v>
      </c>
      <c r="H37" s="479">
        <v>0</v>
      </c>
      <c r="I37" s="180">
        <f>SUM(C37:H37)</f>
        <v>0</v>
      </c>
      <c r="J37" s="440"/>
      <c r="K37" s="527"/>
      <c r="L37" s="527"/>
      <c r="N37" s="334"/>
      <c r="O37" s="334"/>
    </row>
    <row r="38" spans="1:15" s="278" customFormat="1" ht="14.1" customHeight="1" x14ac:dyDescent="0.2">
      <c r="A38" s="271" t="s">
        <v>220</v>
      </c>
      <c r="B38" s="272"/>
      <c r="C38" s="479">
        <v>0</v>
      </c>
      <c r="D38" s="479">
        <v>0</v>
      </c>
      <c r="E38" s="479">
        <v>0</v>
      </c>
      <c r="F38" s="479">
        <v>0</v>
      </c>
      <c r="G38" s="479">
        <v>0</v>
      </c>
      <c r="H38" s="479">
        <v>0</v>
      </c>
      <c r="I38" s="180">
        <f>SUM(C38:H38)</f>
        <v>0</v>
      </c>
      <c r="J38" s="440"/>
      <c r="K38" s="527"/>
      <c r="L38" s="527"/>
      <c r="N38" s="334"/>
      <c r="O38" s="334"/>
    </row>
    <row r="39" spans="1:15" s="278" customFormat="1" ht="14.1" customHeight="1" x14ac:dyDescent="0.2">
      <c r="A39" s="528" t="s">
        <v>235</v>
      </c>
      <c r="B39" s="650"/>
      <c r="C39" s="181">
        <f>SUM(C34:C38)</f>
        <v>0</v>
      </c>
      <c r="D39" s="181">
        <f t="shared" ref="D39:F39" si="1">SUM(D34:D38)</f>
        <v>0</v>
      </c>
      <c r="E39" s="181">
        <f t="shared" si="1"/>
        <v>0</v>
      </c>
      <c r="F39" s="181">
        <f t="shared" si="1"/>
        <v>0</v>
      </c>
      <c r="G39" s="181">
        <f>SUM(G34:G38)</f>
        <v>0</v>
      </c>
      <c r="H39" s="181">
        <f>SUM(H34:H38)</f>
        <v>0</v>
      </c>
      <c r="I39" s="181">
        <f>SUM(I34:I38)</f>
        <v>0</v>
      </c>
      <c r="J39" s="440"/>
      <c r="K39" s="527"/>
      <c r="L39" s="527"/>
      <c r="N39" s="334"/>
      <c r="O39" s="334"/>
    </row>
    <row r="40" spans="1:15" s="311" customFormat="1" ht="6.95" customHeight="1" x14ac:dyDescent="0.2">
      <c r="A40" s="316"/>
      <c r="B40" s="317"/>
      <c r="C40" s="318"/>
      <c r="D40" s="318"/>
      <c r="E40" s="318"/>
      <c r="F40" s="318"/>
      <c r="G40" s="318"/>
      <c r="H40" s="318"/>
      <c r="I40" s="318"/>
      <c r="J40" s="440"/>
      <c r="K40" s="435"/>
      <c r="L40" s="435"/>
      <c r="N40" s="334"/>
      <c r="O40" s="334"/>
    </row>
    <row r="41" spans="1:15" s="278" customFormat="1" ht="14.1" customHeight="1" x14ac:dyDescent="0.2">
      <c r="A41" s="528" t="s">
        <v>297</v>
      </c>
      <c r="B41" s="529"/>
      <c r="C41" s="480">
        <v>0</v>
      </c>
      <c r="D41" s="479">
        <v>0</v>
      </c>
      <c r="E41" s="479">
        <v>0</v>
      </c>
      <c r="F41" s="479">
        <v>0</v>
      </c>
      <c r="G41" s="479">
        <v>0</v>
      </c>
      <c r="H41" s="479">
        <v>0</v>
      </c>
      <c r="I41" s="181">
        <f>SUM(C41:H41)</f>
        <v>0</v>
      </c>
      <c r="J41" s="440"/>
      <c r="K41" s="527"/>
      <c r="L41" s="527"/>
      <c r="N41" s="334"/>
      <c r="O41" s="334"/>
    </row>
    <row r="42" spans="1:15" s="298" customFormat="1" ht="12" customHeight="1" x14ac:dyDescent="0.2">
      <c r="A42" s="39"/>
      <c r="B42" s="39"/>
      <c r="C42" s="436"/>
      <c r="D42" s="436"/>
      <c r="E42" s="436"/>
      <c r="F42" s="436"/>
      <c r="G42" s="436"/>
      <c r="H42" s="436"/>
      <c r="I42" s="444"/>
      <c r="K42" s="135"/>
      <c r="L42" s="135"/>
      <c r="N42" s="445"/>
      <c r="O42" s="445"/>
    </row>
    <row r="43" spans="1:15" s="446" customFormat="1" ht="14.1" customHeight="1" x14ac:dyDescent="0.2">
      <c r="A43" s="643" t="s">
        <v>543</v>
      </c>
      <c r="B43" s="643"/>
      <c r="C43" s="643"/>
      <c r="D43" s="643"/>
      <c r="E43" s="643"/>
      <c r="F43" s="643"/>
      <c r="G43" s="643"/>
      <c r="H43" s="643"/>
      <c r="I43" s="643"/>
      <c r="J43" s="643"/>
      <c r="K43" s="643"/>
      <c r="L43" s="643"/>
      <c r="N43" s="447"/>
      <c r="O43" s="447"/>
    </row>
    <row r="44" spans="1:15" s="446" customFormat="1" ht="6" customHeight="1" x14ac:dyDescent="0.2">
      <c r="A44" s="448"/>
      <c r="B44" s="448"/>
      <c r="C44" s="448"/>
      <c r="D44" s="448"/>
      <c r="E44" s="448"/>
      <c r="F44" s="448"/>
      <c r="G44" s="448"/>
      <c r="H44" s="448"/>
      <c r="I44" s="448"/>
      <c r="J44" s="448"/>
      <c r="K44" s="448"/>
      <c r="L44" s="448"/>
      <c r="N44" s="447"/>
      <c r="O44" s="447"/>
    </row>
    <row r="45" spans="1:15" s="451" customFormat="1" ht="28.5" customHeight="1" x14ac:dyDescent="0.2">
      <c r="A45" s="644" t="s">
        <v>544</v>
      </c>
      <c r="B45" s="645"/>
      <c r="C45" s="330" t="s">
        <v>545</v>
      </c>
      <c r="D45" s="330" t="s">
        <v>546</v>
      </c>
      <c r="E45" s="449" t="s">
        <v>547</v>
      </c>
      <c r="F45" s="450"/>
      <c r="G45" s="450"/>
      <c r="H45" s="450"/>
      <c r="I45" s="450"/>
      <c r="J45" s="450"/>
      <c r="K45" s="450"/>
      <c r="L45" s="450"/>
      <c r="N45" s="447"/>
      <c r="O45" s="447"/>
    </row>
    <row r="46" spans="1:15" s="440" customFormat="1" ht="14.1" customHeight="1" x14ac:dyDescent="0.2">
      <c r="A46" s="641" t="s">
        <v>548</v>
      </c>
      <c r="B46" s="641"/>
      <c r="C46" s="479"/>
      <c r="D46" s="479"/>
      <c r="E46" s="479"/>
      <c r="F46" s="437" t="s">
        <v>549</v>
      </c>
      <c r="G46" s="646"/>
      <c r="H46" s="646"/>
      <c r="I46" s="646"/>
      <c r="J46" s="299"/>
      <c r="K46" s="438"/>
      <c r="L46" s="298"/>
      <c r="N46" s="404"/>
      <c r="O46" s="404"/>
    </row>
    <row r="47" spans="1:15" s="440" customFormat="1" ht="14.1" customHeight="1" x14ac:dyDescent="0.2">
      <c r="A47" s="641" t="s">
        <v>589</v>
      </c>
      <c r="B47" s="641"/>
      <c r="C47" s="479"/>
      <c r="D47" s="479"/>
      <c r="E47" s="479"/>
      <c r="F47" s="437" t="s">
        <v>550</v>
      </c>
      <c r="G47" s="481"/>
      <c r="H47" s="437" t="s">
        <v>551</v>
      </c>
      <c r="I47" s="479"/>
      <c r="J47" s="299"/>
      <c r="K47" s="438"/>
      <c r="L47" s="298"/>
      <c r="N47" s="404"/>
      <c r="O47" s="404"/>
    </row>
    <row r="48" spans="1:15" s="440" customFormat="1" ht="14.1" customHeight="1" x14ac:dyDescent="0.2">
      <c r="A48" s="641" t="s">
        <v>552</v>
      </c>
      <c r="B48" s="641"/>
      <c r="C48" s="479"/>
      <c r="D48" s="479"/>
      <c r="E48" s="479"/>
      <c r="F48" s="342"/>
      <c r="G48" s="342"/>
      <c r="H48" s="342"/>
      <c r="I48" s="342"/>
      <c r="J48" s="299"/>
      <c r="K48" s="438"/>
      <c r="L48" s="298"/>
      <c r="N48" s="404"/>
      <c r="O48" s="404"/>
    </row>
    <row r="49" spans="1:15" s="440" customFormat="1" ht="14.1" customHeight="1" x14ac:dyDescent="0.2">
      <c r="A49" s="641" t="s">
        <v>553</v>
      </c>
      <c r="B49" s="641"/>
      <c r="C49" s="479"/>
      <c r="D49" s="479"/>
      <c r="E49" s="479"/>
      <c r="F49" s="342"/>
      <c r="G49" s="342"/>
      <c r="H49" s="342"/>
      <c r="I49" s="342"/>
      <c r="J49" s="299"/>
      <c r="K49" s="438"/>
      <c r="L49" s="298"/>
      <c r="N49" s="404"/>
      <c r="O49" s="404"/>
    </row>
    <row r="50" spans="1:15" s="440" customFormat="1" ht="6" customHeight="1" x14ac:dyDescent="0.2">
      <c r="A50" s="441"/>
      <c r="B50" s="441"/>
      <c r="C50" s="342"/>
      <c r="D50" s="342"/>
      <c r="E50" s="342"/>
      <c r="F50" s="342"/>
      <c r="G50" s="342"/>
      <c r="H50" s="342"/>
      <c r="I50" s="342"/>
      <c r="J50" s="299"/>
      <c r="K50" s="438"/>
      <c r="L50" s="298"/>
      <c r="N50" s="404"/>
      <c r="O50" s="404"/>
    </row>
    <row r="51" spans="1:15" s="440" customFormat="1" ht="14.1" customHeight="1" x14ac:dyDescent="0.2">
      <c r="A51" s="452" t="s">
        <v>554</v>
      </c>
      <c r="B51" s="453"/>
      <c r="C51" s="454"/>
      <c r="D51" s="454"/>
      <c r="E51" s="454"/>
      <c r="F51" s="454"/>
      <c r="G51" s="455"/>
      <c r="H51" s="456"/>
      <c r="I51" s="456"/>
      <c r="J51" s="457"/>
      <c r="K51" s="458"/>
      <c r="L51" s="459"/>
      <c r="N51" s="404"/>
      <c r="O51" s="404"/>
    </row>
    <row r="52" spans="1:15" s="440" customFormat="1" ht="14.1" customHeight="1" x14ac:dyDescent="0.2">
      <c r="A52" s="533" t="s">
        <v>555</v>
      </c>
      <c r="B52" s="535"/>
      <c r="C52" s="437" t="s">
        <v>556</v>
      </c>
      <c r="D52" s="437" t="s">
        <v>557</v>
      </c>
      <c r="E52" s="533" t="s">
        <v>555</v>
      </c>
      <c r="F52" s="535"/>
      <c r="G52" s="437" t="s">
        <v>556</v>
      </c>
      <c r="H52" s="437" t="s">
        <v>557</v>
      </c>
      <c r="I52" s="533" t="s">
        <v>555</v>
      </c>
      <c r="J52" s="535"/>
      <c r="K52" s="437" t="s">
        <v>556</v>
      </c>
      <c r="L52" s="437" t="s">
        <v>557</v>
      </c>
      <c r="N52" s="404"/>
      <c r="O52" s="404"/>
    </row>
    <row r="53" spans="1:15" s="440" customFormat="1" ht="12" customHeight="1" x14ac:dyDescent="0.2">
      <c r="A53" s="641" t="s">
        <v>558</v>
      </c>
      <c r="B53" s="641"/>
      <c r="C53" s="479"/>
      <c r="D53" s="479"/>
      <c r="E53" s="641" t="s">
        <v>559</v>
      </c>
      <c r="F53" s="641"/>
      <c r="G53" s="479"/>
      <c r="H53" s="479"/>
      <c r="I53" s="641" t="s">
        <v>67</v>
      </c>
      <c r="J53" s="641"/>
      <c r="K53" s="479"/>
      <c r="L53" s="479"/>
      <c r="N53" s="404"/>
      <c r="O53" s="404"/>
    </row>
    <row r="54" spans="1:15" s="440" customFormat="1" ht="12" customHeight="1" x14ac:dyDescent="0.2">
      <c r="A54" s="641" t="s">
        <v>560</v>
      </c>
      <c r="B54" s="641"/>
      <c r="C54" s="479"/>
      <c r="D54" s="479"/>
      <c r="E54" s="641" t="s">
        <v>98</v>
      </c>
      <c r="F54" s="641"/>
      <c r="G54" s="479"/>
      <c r="H54" s="479"/>
      <c r="I54" s="641" t="s">
        <v>561</v>
      </c>
      <c r="J54" s="641"/>
      <c r="K54" s="479"/>
      <c r="L54" s="479"/>
      <c r="N54" s="404"/>
      <c r="O54" s="404"/>
    </row>
    <row r="55" spans="1:15" s="440" customFormat="1" ht="12" customHeight="1" x14ac:dyDescent="0.2">
      <c r="A55" s="641" t="s">
        <v>562</v>
      </c>
      <c r="B55" s="641"/>
      <c r="C55" s="482"/>
      <c r="D55" s="482"/>
      <c r="E55" s="641" t="s">
        <v>99</v>
      </c>
      <c r="F55" s="641"/>
      <c r="G55" s="482"/>
      <c r="H55" s="482"/>
      <c r="I55" s="641" t="s">
        <v>512</v>
      </c>
      <c r="J55" s="641"/>
      <c r="K55" s="482"/>
      <c r="L55" s="482"/>
      <c r="N55" s="404"/>
      <c r="O55" s="404"/>
    </row>
    <row r="56" spans="1:15" s="440" customFormat="1" ht="12" customHeight="1" x14ac:dyDescent="0.2">
      <c r="A56" s="641" t="s">
        <v>563</v>
      </c>
      <c r="B56" s="641"/>
      <c r="C56" s="482"/>
      <c r="D56" s="482"/>
      <c r="E56" s="641" t="s">
        <v>92</v>
      </c>
      <c r="F56" s="641"/>
      <c r="G56" s="482"/>
      <c r="H56" s="482"/>
      <c r="I56" s="642" t="s">
        <v>564</v>
      </c>
      <c r="J56" s="642"/>
      <c r="K56" s="482"/>
      <c r="L56" s="482"/>
      <c r="N56" s="404"/>
      <c r="O56" s="404"/>
    </row>
    <row r="57" spans="1:15" ht="12" customHeight="1" x14ac:dyDescent="0.2">
      <c r="N57" s="334"/>
      <c r="O57" s="334"/>
    </row>
    <row r="58" spans="1:15" ht="12" customHeight="1" x14ac:dyDescent="0.2">
      <c r="N58" s="334"/>
      <c r="O58" s="334"/>
    </row>
    <row r="59" spans="1:15" ht="12" customHeight="1" x14ac:dyDescent="0.2">
      <c r="N59" s="334"/>
      <c r="O59" s="334"/>
    </row>
    <row r="60" spans="1:15" ht="12" customHeight="1" x14ac:dyDescent="0.2">
      <c r="N60" s="334"/>
      <c r="O60" s="334"/>
    </row>
    <row r="61" spans="1:15" ht="12" customHeight="1" x14ac:dyDescent="0.2">
      <c r="N61" s="334"/>
      <c r="O61" s="334"/>
    </row>
    <row r="62" spans="1:15" ht="12" customHeight="1" x14ac:dyDescent="0.25">
      <c r="N62" s="43"/>
      <c r="O62" s="43"/>
    </row>
    <row r="63" spans="1:15" ht="12" customHeight="1" x14ac:dyDescent="0.2">
      <c r="N63" s="44"/>
      <c r="O63" s="44"/>
    </row>
    <row r="64" spans="1:15" ht="12" customHeight="1" x14ac:dyDescent="0.2">
      <c r="N64" s="44"/>
      <c r="O64" s="44"/>
    </row>
    <row r="65" spans="14:15" ht="12" customHeight="1" x14ac:dyDescent="0.2">
      <c r="N65" s="334"/>
      <c r="O65" s="334"/>
    </row>
    <row r="66" spans="14:15" ht="12" customHeight="1" x14ac:dyDescent="0.2">
      <c r="N66" s="334"/>
      <c r="O66" s="334"/>
    </row>
    <row r="67" spans="14:15" ht="12" customHeight="1" x14ac:dyDescent="0.2">
      <c r="N67" s="334"/>
      <c r="O67" s="334"/>
    </row>
    <row r="68" spans="14:15" ht="12" customHeight="1" x14ac:dyDescent="0.2">
      <c r="N68" s="334"/>
      <c r="O68" s="334"/>
    </row>
    <row r="69" spans="14:15" ht="12" customHeight="1" x14ac:dyDescent="0.2">
      <c r="N69" s="334"/>
      <c r="O69" s="334"/>
    </row>
    <row r="70" spans="14:15" ht="12" customHeight="1" x14ac:dyDescent="0.2">
      <c r="N70" s="334"/>
      <c r="O70" s="334"/>
    </row>
    <row r="71" spans="14:15" ht="12" customHeight="1" x14ac:dyDescent="0.2">
      <c r="N71" s="334"/>
      <c r="O71" s="334"/>
    </row>
    <row r="72" spans="14:15" ht="12" customHeight="1" x14ac:dyDescent="0.2">
      <c r="N72" s="334"/>
      <c r="O72" s="334"/>
    </row>
    <row r="73" spans="14:15" ht="12" customHeight="1" x14ac:dyDescent="0.2">
      <c r="N73" s="334"/>
      <c r="O73" s="334"/>
    </row>
    <row r="74" spans="14:15" ht="12" customHeight="1" x14ac:dyDescent="0.2">
      <c r="N74" s="334"/>
      <c r="O74" s="334"/>
    </row>
    <row r="75" spans="14:15" ht="12" customHeight="1" x14ac:dyDescent="0.2">
      <c r="N75" s="334"/>
      <c r="O75" s="334"/>
    </row>
    <row r="76" spans="14:15" ht="12" customHeight="1" x14ac:dyDescent="0.2">
      <c r="N76" s="334"/>
      <c r="O76" s="334"/>
    </row>
    <row r="77" spans="14:15" ht="12" customHeight="1" x14ac:dyDescent="0.2">
      <c r="N77" s="334"/>
      <c r="O77" s="334"/>
    </row>
    <row r="78" spans="14:15" ht="12" customHeight="1" x14ac:dyDescent="0.2">
      <c r="N78" s="334"/>
      <c r="O78" s="334"/>
    </row>
    <row r="79" spans="14:15" ht="12" customHeight="1" x14ac:dyDescent="0.2">
      <c r="N79" s="334"/>
      <c r="O79" s="334"/>
    </row>
    <row r="80" spans="14:15" ht="12" customHeight="1" x14ac:dyDescent="0.2">
      <c r="N80" s="334"/>
      <c r="O80" s="334"/>
    </row>
    <row r="81" spans="14:15" ht="12" customHeight="1" x14ac:dyDescent="0.2">
      <c r="N81" s="334"/>
      <c r="O81" s="334"/>
    </row>
    <row r="82" spans="14:15" ht="12" customHeight="1" x14ac:dyDescent="0.2">
      <c r="N82" s="334"/>
      <c r="O82" s="334"/>
    </row>
    <row r="83" spans="14:15" ht="12" customHeight="1" x14ac:dyDescent="0.2">
      <c r="N83" s="334"/>
      <c r="O83" s="334"/>
    </row>
    <row r="84" spans="14:15" ht="12" customHeight="1" x14ac:dyDescent="0.2">
      <c r="N84" s="334"/>
      <c r="O84" s="334"/>
    </row>
    <row r="85" spans="14:15" ht="12" customHeight="1" x14ac:dyDescent="0.2">
      <c r="N85" s="334"/>
      <c r="O85" s="334"/>
    </row>
    <row r="86" spans="14:15" ht="12" customHeight="1" x14ac:dyDescent="0.2">
      <c r="N86" s="38"/>
      <c r="O86" s="38"/>
    </row>
    <row r="87" spans="14:15" ht="12" customHeight="1" x14ac:dyDescent="0.2">
      <c r="N87" s="44"/>
      <c r="O87" s="44"/>
    </row>
    <row r="88" spans="14:15" ht="12" customHeight="1" x14ac:dyDescent="0.2">
      <c r="N88" s="334"/>
      <c r="O88" s="334"/>
    </row>
    <row r="89" spans="14:15" ht="12" customHeight="1" x14ac:dyDescent="0.2">
      <c r="N89" s="334"/>
      <c r="O89" s="334"/>
    </row>
    <row r="90" spans="14:15" ht="12" customHeight="1" x14ac:dyDescent="0.2">
      <c r="N90" s="334"/>
      <c r="O90" s="334"/>
    </row>
    <row r="91" spans="14:15" ht="12" customHeight="1" x14ac:dyDescent="0.2">
      <c r="N91" s="334"/>
      <c r="O91" s="334"/>
    </row>
    <row r="92" spans="14:15" ht="12" customHeight="1" x14ac:dyDescent="0.2">
      <c r="N92" s="334"/>
      <c r="O92" s="334"/>
    </row>
    <row r="93" spans="14:15" ht="12" customHeight="1" x14ac:dyDescent="0.2">
      <c r="N93" s="334"/>
      <c r="O93" s="334"/>
    </row>
    <row r="94" spans="14:15" ht="12" customHeight="1" x14ac:dyDescent="0.2">
      <c r="N94" s="44"/>
      <c r="O94" s="44"/>
    </row>
    <row r="95" spans="14:15" ht="12" customHeight="1" x14ac:dyDescent="0.2">
      <c r="N95" s="334"/>
      <c r="O95" s="334"/>
    </row>
    <row r="96" spans="14:15" ht="12" customHeight="1" x14ac:dyDescent="0.2">
      <c r="N96" s="334"/>
      <c r="O96" s="334"/>
    </row>
    <row r="97" spans="14:15" ht="12" customHeight="1" x14ac:dyDescent="0.2">
      <c r="N97" s="334"/>
      <c r="O97" s="334"/>
    </row>
    <row r="98" spans="14:15" ht="12" customHeight="1" x14ac:dyDescent="0.2">
      <c r="N98" s="334"/>
      <c r="O98" s="334"/>
    </row>
    <row r="99" spans="14:15" ht="12" customHeight="1" x14ac:dyDescent="0.2">
      <c r="N99" s="334"/>
      <c r="O99" s="334"/>
    </row>
    <row r="100" spans="14:15" ht="12" customHeight="1" x14ac:dyDescent="0.2">
      <c r="N100" s="334"/>
      <c r="O100" s="334"/>
    </row>
    <row r="101" spans="14:15" ht="12" customHeight="1" x14ac:dyDescent="0.2">
      <c r="N101" s="334"/>
      <c r="O101" s="334"/>
    </row>
    <row r="102" spans="14:15" ht="12" customHeight="1" x14ac:dyDescent="0.2">
      <c r="N102" s="334"/>
      <c r="O102" s="334"/>
    </row>
    <row r="103" spans="14:15" ht="12" customHeight="1" x14ac:dyDescent="0.2">
      <c r="N103" s="44"/>
      <c r="O103" s="44"/>
    </row>
    <row r="104" spans="14:15" ht="12" customHeight="1" x14ac:dyDescent="0.2">
      <c r="N104" s="44"/>
      <c r="O104" s="44"/>
    </row>
    <row r="105" spans="14:15" ht="12" customHeight="1" x14ac:dyDescent="0.2">
      <c r="N105" s="44"/>
      <c r="O105" s="44"/>
    </row>
    <row r="106" spans="14:15" ht="12" customHeight="1" x14ac:dyDescent="0.2">
      <c r="N106" s="44"/>
      <c r="O106" s="44"/>
    </row>
    <row r="107" spans="14:15" ht="12" customHeight="1" x14ac:dyDescent="0.2">
      <c r="N107" s="44"/>
      <c r="O107" s="44"/>
    </row>
    <row r="108" spans="14:15" ht="12" customHeight="1" x14ac:dyDescent="0.2">
      <c r="N108" s="44"/>
      <c r="O108" s="44"/>
    </row>
    <row r="109" spans="14:15" ht="12" customHeight="1" x14ac:dyDescent="0.2">
      <c r="N109" s="44"/>
      <c r="O109" s="44"/>
    </row>
    <row r="110" spans="14:15" ht="12" customHeight="1" x14ac:dyDescent="0.2">
      <c r="N110" s="44"/>
      <c r="O110" s="44"/>
    </row>
    <row r="111" spans="14:15" ht="12" customHeight="1" x14ac:dyDescent="0.2">
      <c r="N111" s="44"/>
      <c r="O111" s="44"/>
    </row>
    <row r="112" spans="14:15" ht="12" customHeight="1" x14ac:dyDescent="0.2">
      <c r="N112" s="44"/>
      <c r="O112" s="44"/>
    </row>
    <row r="113" spans="14:15" ht="12" customHeight="1" x14ac:dyDescent="0.2">
      <c r="N113" s="334"/>
      <c r="O113" s="334"/>
    </row>
    <row r="114" spans="14:15" ht="12" customHeight="1" x14ac:dyDescent="0.2">
      <c r="N114" s="334"/>
      <c r="O114" s="334"/>
    </row>
    <row r="115" spans="14:15" ht="12" customHeight="1" x14ac:dyDescent="0.2">
      <c r="N115" s="334"/>
      <c r="O115" s="334"/>
    </row>
    <row r="116" spans="14:15" ht="12" customHeight="1" x14ac:dyDescent="0.2">
      <c r="N116" s="334"/>
      <c r="O116" s="334"/>
    </row>
    <row r="117" spans="14:15" ht="12" customHeight="1" x14ac:dyDescent="0.2">
      <c r="N117" s="334"/>
      <c r="O117" s="334"/>
    </row>
    <row r="118" spans="14:15" ht="12" customHeight="1" x14ac:dyDescent="0.2">
      <c r="N118" s="334"/>
      <c r="O118" s="334"/>
    </row>
    <row r="119" spans="14:15" ht="12" customHeight="1" x14ac:dyDescent="0.2">
      <c r="N119" s="334"/>
      <c r="O119" s="334"/>
    </row>
    <row r="120" spans="14:15" ht="12" customHeight="1" x14ac:dyDescent="0.2">
      <c r="N120" s="38"/>
      <c r="O120" s="38"/>
    </row>
    <row r="121" spans="14:15" ht="12" customHeight="1" x14ac:dyDescent="0.2">
      <c r="N121" s="334"/>
      <c r="O121" s="334"/>
    </row>
    <row r="122" spans="14:15" ht="12" customHeight="1" x14ac:dyDescent="0.2">
      <c r="N122" s="334"/>
      <c r="O122" s="334"/>
    </row>
    <row r="123" spans="14:15" ht="12" customHeight="1" x14ac:dyDescent="0.2">
      <c r="N123" s="334"/>
      <c r="O123" s="334"/>
    </row>
    <row r="124" spans="14:15" ht="12" customHeight="1" x14ac:dyDescent="0.2">
      <c r="N124" s="334"/>
      <c r="O124" s="334"/>
    </row>
    <row r="125" spans="14:15" ht="12" customHeight="1" x14ac:dyDescent="0.2">
      <c r="N125" s="334"/>
      <c r="O125" s="334"/>
    </row>
    <row r="126" spans="14:15" ht="12" customHeight="1" x14ac:dyDescent="0.2">
      <c r="N126" s="334"/>
      <c r="O126" s="334"/>
    </row>
    <row r="127" spans="14:15" ht="12" customHeight="1" x14ac:dyDescent="0.2">
      <c r="N127" s="334"/>
      <c r="O127" s="334"/>
    </row>
    <row r="128" spans="14:15" ht="12" customHeight="1" x14ac:dyDescent="0.2">
      <c r="N128" s="334"/>
      <c r="O128" s="334"/>
    </row>
    <row r="129" spans="14:15" ht="12" customHeight="1" x14ac:dyDescent="0.2">
      <c r="N129" s="334"/>
      <c r="O129" s="334"/>
    </row>
    <row r="130" spans="14:15" ht="12" customHeight="1" x14ac:dyDescent="0.2">
      <c r="N130" s="46"/>
      <c r="O130" s="46"/>
    </row>
    <row r="131" spans="14:15" ht="12" customHeight="1" x14ac:dyDescent="0.2">
      <c r="N131" s="334"/>
      <c r="O131" s="334"/>
    </row>
    <row r="132" spans="14:15" ht="12" customHeight="1" x14ac:dyDescent="0.2">
      <c r="N132" s="334"/>
      <c r="O132" s="334"/>
    </row>
    <row r="133" spans="14:15" ht="12" customHeight="1" x14ac:dyDescent="0.2">
      <c r="N133" s="334"/>
      <c r="O133" s="334"/>
    </row>
    <row r="134" spans="14:15" ht="12" customHeight="1" x14ac:dyDescent="0.2">
      <c r="N134" s="334"/>
      <c r="O134" s="334"/>
    </row>
    <row r="135" spans="14:15" ht="12" customHeight="1" x14ac:dyDescent="0.2">
      <c r="N135" s="334"/>
      <c r="O135" s="334"/>
    </row>
    <row r="136" spans="14:15" ht="12" customHeight="1" x14ac:dyDescent="0.2">
      <c r="N136" s="334"/>
      <c r="O136" s="334"/>
    </row>
    <row r="137" spans="14:15" ht="12" customHeight="1" x14ac:dyDescent="0.2">
      <c r="N137" s="334"/>
      <c r="O137" s="334"/>
    </row>
    <row r="138" spans="14:15" ht="12" customHeight="1" x14ac:dyDescent="0.2">
      <c r="N138" s="334"/>
      <c r="O138" s="334"/>
    </row>
    <row r="139" spans="14:15" ht="12" customHeight="1" x14ac:dyDescent="0.2">
      <c r="N139" s="6"/>
      <c r="O139" s="6"/>
    </row>
  </sheetData>
  <mergeCells count="99">
    <mergeCell ref="C7:H7"/>
    <mergeCell ref="A13:L13"/>
    <mergeCell ref="A25:L25"/>
    <mergeCell ref="C16:L16"/>
    <mergeCell ref="A10:B10"/>
    <mergeCell ref="A11:B11"/>
    <mergeCell ref="C11:D11"/>
    <mergeCell ref="E11:F11"/>
    <mergeCell ref="H9:L9"/>
    <mergeCell ref="G11:L11"/>
    <mergeCell ref="C10:I10"/>
    <mergeCell ref="K10:L10"/>
    <mergeCell ref="A7:B7"/>
    <mergeCell ref="I7:L7"/>
    <mergeCell ref="A8:B8"/>
    <mergeCell ref="C8:G8"/>
    <mergeCell ref="N7:O36"/>
    <mergeCell ref="C22:F22"/>
    <mergeCell ref="H22:L22"/>
    <mergeCell ref="A16:B16"/>
    <mergeCell ref="A28:B28"/>
    <mergeCell ref="A29:B29"/>
    <mergeCell ref="A30:B30"/>
    <mergeCell ref="A18:L18"/>
    <mergeCell ref="A19:L19"/>
    <mergeCell ref="A21:B21"/>
    <mergeCell ref="C21:F21"/>
    <mergeCell ref="H21:L21"/>
    <mergeCell ref="A22:B22"/>
    <mergeCell ref="A23:L23"/>
    <mergeCell ref="A24:L24"/>
    <mergeCell ref="A12:L12"/>
    <mergeCell ref="A26:B27"/>
    <mergeCell ref="C26:C27"/>
    <mergeCell ref="D26:D27"/>
    <mergeCell ref="E26:E27"/>
    <mergeCell ref="H26:H27"/>
    <mergeCell ref="A2:L2"/>
    <mergeCell ref="A3:L3"/>
    <mergeCell ref="A4:L4"/>
    <mergeCell ref="A5:L5"/>
    <mergeCell ref="A6:B6"/>
    <mergeCell ref="I8:J8"/>
    <mergeCell ref="A9:B9"/>
    <mergeCell ref="C9:D9"/>
    <mergeCell ref="F9:G9"/>
    <mergeCell ref="A14:L14"/>
    <mergeCell ref="A15:B15"/>
    <mergeCell ref="C15:K15"/>
    <mergeCell ref="B17:D17"/>
    <mergeCell ref="H17:I17"/>
    <mergeCell ref="K17:L17"/>
    <mergeCell ref="H32:H33"/>
    <mergeCell ref="K38:L38"/>
    <mergeCell ref="F26:F27"/>
    <mergeCell ref="G26:G27"/>
    <mergeCell ref="I26:I27"/>
    <mergeCell ref="K37:L37"/>
    <mergeCell ref="I32:I33"/>
    <mergeCell ref="J26:J28"/>
    <mergeCell ref="K36:L36"/>
    <mergeCell ref="A1:L1"/>
    <mergeCell ref="A41:B41"/>
    <mergeCell ref="K41:L41"/>
    <mergeCell ref="J29:J30"/>
    <mergeCell ref="A39:B39"/>
    <mergeCell ref="K39:L39"/>
    <mergeCell ref="K34:L34"/>
    <mergeCell ref="A35:B35"/>
    <mergeCell ref="K35:L35"/>
    <mergeCell ref="A32:B33"/>
    <mergeCell ref="E32:E33"/>
    <mergeCell ref="C32:C33"/>
    <mergeCell ref="D32:D33"/>
    <mergeCell ref="A34:B34"/>
    <mergeCell ref="F32:F33"/>
    <mergeCell ref="G32:G33"/>
    <mergeCell ref="A43:L43"/>
    <mergeCell ref="A45:B45"/>
    <mergeCell ref="A46:B46"/>
    <mergeCell ref="G46:I46"/>
    <mergeCell ref="A47:B47"/>
    <mergeCell ref="A48:B48"/>
    <mergeCell ref="A49:B49"/>
    <mergeCell ref="A52:B52"/>
    <mergeCell ref="E52:F52"/>
    <mergeCell ref="I52:J52"/>
    <mergeCell ref="A53:B53"/>
    <mergeCell ref="E53:F53"/>
    <mergeCell ref="I53:J53"/>
    <mergeCell ref="A54:B54"/>
    <mergeCell ref="E54:F54"/>
    <mergeCell ref="I54:J54"/>
    <mergeCell ref="A55:B55"/>
    <mergeCell ref="E55:F55"/>
    <mergeCell ref="I55:J55"/>
    <mergeCell ref="A56:B56"/>
    <mergeCell ref="E56:F56"/>
    <mergeCell ref="I56:J56"/>
  </mergeCells>
  <printOptions horizontalCentered="1"/>
  <pageMargins left="0.2" right="0.2" top="0.23" bottom="0.25" header="0.5" footer="0.12"/>
  <pageSetup orientation="portrait" horizontalDpi="4294967292" verticalDpi="4294967292" r:id="rId1"/>
  <headerFooter>
    <oddFooter xml:space="preserve">&amp;R&amp;"+,Italic"&amp;9&amp;F  &amp;A  &amp;D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view="pageBreakPreview" zoomScaleNormal="110" zoomScaleSheetLayoutView="100" workbookViewId="0">
      <selection activeCell="C32" sqref="C32:E32"/>
    </sheetView>
  </sheetViews>
  <sheetFormatPr defaultRowHeight="12.75" x14ac:dyDescent="0.2"/>
  <cols>
    <col min="1" max="1" width="7.875" style="28" customWidth="1"/>
    <col min="2" max="2" width="1.125" style="28" customWidth="1"/>
    <col min="3" max="5" width="9.625" style="28" customWidth="1"/>
    <col min="6" max="7" width="9" style="28"/>
    <col min="8" max="8" width="1.125" style="28" customWidth="1"/>
    <col min="9" max="11" width="9.625" style="28" customWidth="1"/>
    <col min="12" max="16384" width="9" style="28"/>
  </cols>
  <sheetData>
    <row r="1" spans="1:12" ht="18" x14ac:dyDescent="0.2">
      <c r="A1" s="541" t="s">
        <v>506</v>
      </c>
      <c r="B1" s="541"/>
      <c r="C1" s="541"/>
      <c r="D1" s="541"/>
      <c r="E1" s="541"/>
      <c r="F1" s="541"/>
      <c r="G1" s="541"/>
      <c r="H1" s="541"/>
      <c r="I1" s="541"/>
      <c r="J1" s="541"/>
      <c r="K1" s="541"/>
      <c r="L1" s="421"/>
    </row>
    <row r="2" spans="1:12" ht="12" customHeight="1" x14ac:dyDescent="0.2"/>
    <row r="3" spans="1:12" ht="12" customHeight="1" x14ac:dyDescent="0.2">
      <c r="A3" s="681" t="s">
        <v>515</v>
      </c>
      <c r="B3" s="681"/>
      <c r="C3" s="681"/>
      <c r="D3" s="681"/>
      <c r="E3" s="681"/>
      <c r="G3" s="681" t="s">
        <v>519</v>
      </c>
      <c r="H3" s="681"/>
      <c r="I3" s="681"/>
      <c r="J3" s="681"/>
      <c r="K3" s="681"/>
    </row>
    <row r="4" spans="1:12" ht="12" customHeight="1" x14ac:dyDescent="0.2">
      <c r="A4" s="420" t="s">
        <v>507</v>
      </c>
      <c r="B4" s="419"/>
      <c r="C4" s="684"/>
      <c r="D4" s="685"/>
      <c r="E4" s="685"/>
      <c r="G4" s="420" t="s">
        <v>507</v>
      </c>
      <c r="H4" s="419"/>
      <c r="I4" s="684"/>
      <c r="J4" s="685"/>
      <c r="K4" s="685"/>
    </row>
    <row r="5" spans="1:12" ht="12" customHeight="1" x14ac:dyDescent="0.2">
      <c r="A5" s="420" t="s">
        <v>508</v>
      </c>
      <c r="B5" s="419"/>
      <c r="C5" s="682"/>
      <c r="D5" s="682"/>
      <c r="E5" s="683"/>
      <c r="G5" s="420" t="s">
        <v>508</v>
      </c>
      <c r="H5" s="419"/>
      <c r="I5" s="682"/>
      <c r="J5" s="682"/>
      <c r="K5" s="683"/>
    </row>
    <row r="6" spans="1:12" ht="12" customHeight="1" x14ac:dyDescent="0.2">
      <c r="A6" s="420" t="s">
        <v>509</v>
      </c>
      <c r="B6" s="419"/>
      <c r="C6" s="682"/>
      <c r="D6" s="682"/>
      <c r="E6" s="683"/>
      <c r="G6" s="420" t="s">
        <v>509</v>
      </c>
      <c r="H6" s="419"/>
      <c r="I6" s="682"/>
      <c r="J6" s="682"/>
      <c r="K6" s="683"/>
    </row>
    <row r="7" spans="1:12" ht="12" customHeight="1" x14ac:dyDescent="0.2">
      <c r="A7" s="420" t="s">
        <v>202</v>
      </c>
      <c r="B7" s="419"/>
      <c r="C7" s="682"/>
      <c r="D7" s="682"/>
      <c r="E7" s="683"/>
      <c r="G7" s="420" t="s">
        <v>202</v>
      </c>
      <c r="H7" s="419"/>
      <c r="I7" s="682"/>
      <c r="J7" s="682"/>
      <c r="K7" s="683"/>
    </row>
    <row r="8" spans="1:12" ht="12" customHeight="1" x14ac:dyDescent="0.2">
      <c r="A8" s="420" t="s">
        <v>510</v>
      </c>
      <c r="B8" s="419"/>
      <c r="C8" s="682"/>
      <c r="D8" s="682"/>
      <c r="E8" s="683"/>
      <c r="G8" s="420" t="s">
        <v>510</v>
      </c>
      <c r="H8" s="419"/>
      <c r="I8" s="682"/>
      <c r="J8" s="682"/>
      <c r="K8" s="683"/>
    </row>
    <row r="9" spans="1:12" ht="12" customHeight="1" x14ac:dyDescent="0.2">
      <c r="A9" s="420" t="s">
        <v>511</v>
      </c>
      <c r="B9" s="419"/>
      <c r="C9" s="682"/>
      <c r="D9" s="682"/>
      <c r="E9" s="683"/>
      <c r="G9" s="420" t="s">
        <v>511</v>
      </c>
      <c r="H9" s="419"/>
      <c r="I9" s="682"/>
      <c r="J9" s="682"/>
      <c r="K9" s="683"/>
    </row>
    <row r="10" spans="1:12" ht="12" customHeight="1" x14ac:dyDescent="0.2">
      <c r="A10" s="420" t="s">
        <v>512</v>
      </c>
      <c r="B10" s="419"/>
      <c r="C10" s="682"/>
      <c r="D10" s="682"/>
      <c r="E10" s="683"/>
      <c r="G10" s="420" t="s">
        <v>512</v>
      </c>
      <c r="H10" s="419"/>
      <c r="I10" s="682"/>
      <c r="J10" s="682"/>
      <c r="K10" s="683"/>
    </row>
    <row r="11" spans="1:12" ht="12" customHeight="1" x14ac:dyDescent="0.2">
      <c r="A11" s="424" t="s">
        <v>513</v>
      </c>
      <c r="B11" s="423"/>
      <c r="C11" s="682"/>
      <c r="D11" s="682"/>
      <c r="E11" s="683"/>
      <c r="G11" s="424" t="s">
        <v>513</v>
      </c>
      <c r="H11" s="423"/>
      <c r="I11" s="682"/>
      <c r="J11" s="682"/>
      <c r="K11" s="683"/>
    </row>
    <row r="12" spans="1:12" ht="12" customHeight="1" x14ac:dyDescent="0.2">
      <c r="A12" s="424" t="s">
        <v>269</v>
      </c>
      <c r="B12" s="423"/>
      <c r="C12" s="682"/>
      <c r="D12" s="682"/>
      <c r="E12" s="683"/>
      <c r="G12" s="424" t="s">
        <v>269</v>
      </c>
      <c r="H12" s="423"/>
      <c r="I12" s="682"/>
      <c r="J12" s="682"/>
      <c r="K12" s="683"/>
    </row>
    <row r="13" spans="1:12" ht="12" customHeight="1" x14ac:dyDescent="0.2">
      <c r="A13" s="424" t="s">
        <v>514</v>
      </c>
      <c r="B13" s="423"/>
      <c r="C13" s="682"/>
      <c r="D13" s="682"/>
      <c r="E13" s="683"/>
      <c r="G13" s="424" t="s">
        <v>514</v>
      </c>
      <c r="H13" s="423"/>
      <c r="I13" s="682"/>
      <c r="J13" s="682"/>
      <c r="K13" s="683"/>
    </row>
    <row r="14" spans="1:12" ht="12" customHeight="1" x14ac:dyDescent="0.2">
      <c r="A14" s="528"/>
      <c r="B14" s="598"/>
      <c r="C14" s="598"/>
      <c r="D14" s="598"/>
      <c r="E14" s="529"/>
      <c r="G14" s="528"/>
      <c r="H14" s="598"/>
      <c r="I14" s="598"/>
      <c r="J14" s="598"/>
      <c r="K14" s="529"/>
    </row>
    <row r="15" spans="1:12" ht="12" customHeight="1" x14ac:dyDescent="0.2"/>
    <row r="16" spans="1:12" ht="12" customHeight="1" x14ac:dyDescent="0.2">
      <c r="A16" s="681" t="s">
        <v>525</v>
      </c>
      <c r="B16" s="681"/>
      <c r="C16" s="681"/>
      <c r="D16" s="681"/>
      <c r="E16" s="681"/>
      <c r="G16" s="681" t="s">
        <v>520</v>
      </c>
      <c r="H16" s="681"/>
      <c r="I16" s="681"/>
      <c r="J16" s="681"/>
      <c r="K16" s="681"/>
    </row>
    <row r="17" spans="1:11" ht="12" customHeight="1" x14ac:dyDescent="0.2">
      <c r="A17" s="420" t="s">
        <v>507</v>
      </c>
      <c r="B17" s="419"/>
      <c r="C17" s="684"/>
      <c r="D17" s="685"/>
      <c r="E17" s="685"/>
      <c r="G17" s="420" t="s">
        <v>507</v>
      </c>
      <c r="H17" s="419"/>
      <c r="I17" s="684"/>
      <c r="J17" s="685"/>
      <c r="K17" s="685"/>
    </row>
    <row r="18" spans="1:11" ht="12" customHeight="1" x14ac:dyDescent="0.2">
      <c r="A18" s="420" t="s">
        <v>508</v>
      </c>
      <c r="B18" s="419"/>
      <c r="C18" s="682"/>
      <c r="D18" s="682"/>
      <c r="E18" s="683"/>
      <c r="G18" s="420" t="s">
        <v>508</v>
      </c>
      <c r="H18" s="419"/>
      <c r="I18" s="682"/>
      <c r="J18" s="682"/>
      <c r="K18" s="683"/>
    </row>
    <row r="19" spans="1:11" ht="12" customHeight="1" x14ac:dyDescent="0.2">
      <c r="A19" s="420" t="s">
        <v>509</v>
      </c>
      <c r="B19" s="419"/>
      <c r="C19" s="682"/>
      <c r="D19" s="682"/>
      <c r="E19" s="683"/>
      <c r="G19" s="420" t="s">
        <v>509</v>
      </c>
      <c r="H19" s="419"/>
      <c r="I19" s="682"/>
      <c r="J19" s="682"/>
      <c r="K19" s="683"/>
    </row>
    <row r="20" spans="1:11" ht="12" customHeight="1" x14ac:dyDescent="0.2">
      <c r="A20" s="420" t="s">
        <v>202</v>
      </c>
      <c r="B20" s="419"/>
      <c r="C20" s="682"/>
      <c r="D20" s="682"/>
      <c r="E20" s="683"/>
      <c r="G20" s="420" t="s">
        <v>202</v>
      </c>
      <c r="H20" s="419"/>
      <c r="I20" s="682"/>
      <c r="J20" s="682"/>
      <c r="K20" s="683"/>
    </row>
    <row r="21" spans="1:11" ht="12" customHeight="1" x14ac:dyDescent="0.2">
      <c r="A21" s="420" t="s">
        <v>510</v>
      </c>
      <c r="B21" s="419"/>
      <c r="C21" s="682"/>
      <c r="D21" s="682"/>
      <c r="E21" s="683"/>
      <c r="G21" s="420" t="s">
        <v>510</v>
      </c>
      <c r="H21" s="419"/>
      <c r="I21" s="682"/>
      <c r="J21" s="682"/>
      <c r="K21" s="683"/>
    </row>
    <row r="22" spans="1:11" ht="12" customHeight="1" x14ac:dyDescent="0.2">
      <c r="A22" s="420" t="s">
        <v>511</v>
      </c>
      <c r="B22" s="419"/>
      <c r="C22" s="682"/>
      <c r="D22" s="682"/>
      <c r="E22" s="683"/>
      <c r="G22" s="420" t="s">
        <v>511</v>
      </c>
      <c r="H22" s="419"/>
      <c r="I22" s="682"/>
      <c r="J22" s="682"/>
      <c r="K22" s="683"/>
    </row>
    <row r="23" spans="1:11" ht="12" customHeight="1" x14ac:dyDescent="0.2">
      <c r="A23" s="420" t="s">
        <v>512</v>
      </c>
      <c r="B23" s="419"/>
      <c r="C23" s="682"/>
      <c r="D23" s="682"/>
      <c r="E23" s="683"/>
      <c r="G23" s="420" t="s">
        <v>512</v>
      </c>
      <c r="H23" s="419"/>
      <c r="I23" s="682"/>
      <c r="J23" s="682"/>
      <c r="K23" s="683"/>
    </row>
    <row r="24" spans="1:11" ht="12" customHeight="1" x14ac:dyDescent="0.2">
      <c r="A24" s="424" t="s">
        <v>513</v>
      </c>
      <c r="B24" s="423"/>
      <c r="C24" s="682"/>
      <c r="D24" s="682"/>
      <c r="E24" s="683"/>
      <c r="G24" s="424" t="s">
        <v>513</v>
      </c>
      <c r="H24" s="423"/>
      <c r="I24" s="682"/>
      <c r="J24" s="682"/>
      <c r="K24" s="683"/>
    </row>
    <row r="25" spans="1:11" ht="12" customHeight="1" x14ac:dyDescent="0.2">
      <c r="A25" s="424" t="s">
        <v>269</v>
      </c>
      <c r="B25" s="423"/>
      <c r="C25" s="682"/>
      <c r="D25" s="682"/>
      <c r="E25" s="683"/>
      <c r="G25" s="424" t="s">
        <v>269</v>
      </c>
      <c r="H25" s="423"/>
      <c r="I25" s="682"/>
      <c r="J25" s="682"/>
      <c r="K25" s="683"/>
    </row>
    <row r="26" spans="1:11" ht="12" customHeight="1" x14ac:dyDescent="0.2">
      <c r="A26" s="424" t="s">
        <v>514</v>
      </c>
      <c r="B26" s="423"/>
      <c r="C26" s="682"/>
      <c r="D26" s="682"/>
      <c r="E26" s="683"/>
      <c r="G26" s="424" t="s">
        <v>514</v>
      </c>
      <c r="H26" s="423"/>
      <c r="I26" s="682"/>
      <c r="J26" s="682"/>
      <c r="K26" s="683"/>
    </row>
    <row r="27" spans="1:11" ht="12" customHeight="1" x14ac:dyDescent="0.2">
      <c r="A27" s="528"/>
      <c r="B27" s="598"/>
      <c r="C27" s="598"/>
      <c r="D27" s="598"/>
      <c r="E27" s="529"/>
      <c r="G27" s="528"/>
      <c r="H27" s="598"/>
      <c r="I27" s="598"/>
      <c r="J27" s="598"/>
      <c r="K27" s="529"/>
    </row>
    <row r="28" spans="1:11" ht="12" customHeight="1" x14ac:dyDescent="0.2"/>
    <row r="29" spans="1:11" ht="12" customHeight="1" x14ac:dyDescent="0.2">
      <c r="A29" s="681" t="s">
        <v>516</v>
      </c>
      <c r="B29" s="681"/>
      <c r="C29" s="681"/>
      <c r="D29" s="681"/>
      <c r="E29" s="681"/>
      <c r="G29" s="681" t="s">
        <v>521</v>
      </c>
      <c r="H29" s="681"/>
      <c r="I29" s="681"/>
      <c r="J29" s="681"/>
      <c r="K29" s="681"/>
    </row>
    <row r="30" spans="1:11" ht="12" customHeight="1" x14ac:dyDescent="0.2">
      <c r="A30" s="420" t="s">
        <v>507</v>
      </c>
      <c r="B30" s="419"/>
      <c r="C30" s="684"/>
      <c r="D30" s="685"/>
      <c r="E30" s="685"/>
      <c r="G30" s="420" t="s">
        <v>507</v>
      </c>
      <c r="H30" s="419"/>
      <c r="I30" s="684"/>
      <c r="J30" s="685"/>
      <c r="K30" s="685"/>
    </row>
    <row r="31" spans="1:11" ht="12" customHeight="1" x14ac:dyDescent="0.2">
      <c r="A31" s="420" t="s">
        <v>508</v>
      </c>
      <c r="B31" s="419"/>
      <c r="C31" s="682"/>
      <c r="D31" s="682"/>
      <c r="E31" s="683"/>
      <c r="G31" s="420" t="s">
        <v>508</v>
      </c>
      <c r="H31" s="419"/>
      <c r="I31" s="682"/>
      <c r="J31" s="682"/>
      <c r="K31" s="683"/>
    </row>
    <row r="32" spans="1:11" ht="12" customHeight="1" x14ac:dyDescent="0.2">
      <c r="A32" s="420" t="s">
        <v>509</v>
      </c>
      <c r="B32" s="419"/>
      <c r="C32" s="682"/>
      <c r="D32" s="682"/>
      <c r="E32" s="683"/>
      <c r="G32" s="420" t="s">
        <v>509</v>
      </c>
      <c r="H32" s="419"/>
      <c r="I32" s="682"/>
      <c r="J32" s="682"/>
      <c r="K32" s="683"/>
    </row>
    <row r="33" spans="1:11" x14ac:dyDescent="0.2">
      <c r="A33" s="420" t="s">
        <v>202</v>
      </c>
      <c r="B33" s="419"/>
      <c r="C33" s="682"/>
      <c r="D33" s="682"/>
      <c r="E33" s="683"/>
      <c r="G33" s="420" t="s">
        <v>202</v>
      </c>
      <c r="H33" s="419"/>
      <c r="I33" s="682"/>
      <c r="J33" s="682"/>
      <c r="K33" s="683"/>
    </row>
    <row r="34" spans="1:11" x14ac:dyDescent="0.2">
      <c r="A34" s="420" t="s">
        <v>510</v>
      </c>
      <c r="B34" s="419"/>
      <c r="C34" s="682"/>
      <c r="D34" s="682"/>
      <c r="E34" s="683"/>
      <c r="G34" s="420" t="s">
        <v>510</v>
      </c>
      <c r="H34" s="419"/>
      <c r="I34" s="682"/>
      <c r="J34" s="682"/>
      <c r="K34" s="683"/>
    </row>
    <row r="35" spans="1:11" x14ac:dyDescent="0.2">
      <c r="A35" s="420" t="s">
        <v>511</v>
      </c>
      <c r="B35" s="419"/>
      <c r="C35" s="682"/>
      <c r="D35" s="682"/>
      <c r="E35" s="683"/>
      <c r="G35" s="420" t="s">
        <v>511</v>
      </c>
      <c r="H35" s="419"/>
      <c r="I35" s="682"/>
      <c r="J35" s="682"/>
      <c r="K35" s="683"/>
    </row>
    <row r="36" spans="1:11" x14ac:dyDescent="0.2">
      <c r="A36" s="420" t="s">
        <v>512</v>
      </c>
      <c r="B36" s="419"/>
      <c r="C36" s="682"/>
      <c r="D36" s="682"/>
      <c r="E36" s="683"/>
      <c r="G36" s="420" t="s">
        <v>512</v>
      </c>
      <c r="H36" s="419"/>
      <c r="I36" s="682"/>
      <c r="J36" s="682"/>
      <c r="K36" s="683"/>
    </row>
    <row r="37" spans="1:11" x14ac:dyDescent="0.2">
      <c r="A37" s="424" t="s">
        <v>513</v>
      </c>
      <c r="B37" s="423"/>
      <c r="C37" s="682"/>
      <c r="D37" s="682"/>
      <c r="E37" s="683"/>
      <c r="G37" s="424" t="s">
        <v>513</v>
      </c>
      <c r="H37" s="423"/>
      <c r="I37" s="682"/>
      <c r="J37" s="682"/>
      <c r="K37" s="683"/>
    </row>
    <row r="38" spans="1:11" x14ac:dyDescent="0.2">
      <c r="A38" s="424" t="s">
        <v>269</v>
      </c>
      <c r="B38" s="423"/>
      <c r="C38" s="682"/>
      <c r="D38" s="682"/>
      <c r="E38" s="683"/>
      <c r="G38" s="424" t="s">
        <v>269</v>
      </c>
      <c r="H38" s="423"/>
      <c r="I38" s="682"/>
      <c r="J38" s="682"/>
      <c r="K38" s="683"/>
    </row>
    <row r="39" spans="1:11" x14ac:dyDescent="0.2">
      <c r="A39" s="424" t="s">
        <v>514</v>
      </c>
      <c r="B39" s="423"/>
      <c r="C39" s="682"/>
      <c r="D39" s="682"/>
      <c r="E39" s="683"/>
      <c r="G39" s="424" t="s">
        <v>514</v>
      </c>
      <c r="H39" s="423"/>
      <c r="I39" s="682"/>
      <c r="J39" s="682"/>
      <c r="K39" s="683"/>
    </row>
    <row r="40" spans="1:11" x14ac:dyDescent="0.2">
      <c r="A40" s="528"/>
      <c r="B40" s="598"/>
      <c r="C40" s="598"/>
      <c r="D40" s="598"/>
      <c r="E40" s="529"/>
      <c r="G40" s="528"/>
      <c r="H40" s="598"/>
      <c r="I40" s="598"/>
      <c r="J40" s="598"/>
      <c r="K40" s="529"/>
    </row>
    <row r="42" spans="1:11" x14ac:dyDescent="0.2">
      <c r="A42" s="681" t="s">
        <v>517</v>
      </c>
      <c r="B42" s="681"/>
      <c r="C42" s="681"/>
      <c r="D42" s="681"/>
      <c r="E42" s="681"/>
      <c r="G42" s="681" t="s">
        <v>522</v>
      </c>
      <c r="H42" s="681"/>
      <c r="I42" s="681"/>
      <c r="J42" s="681"/>
      <c r="K42" s="681"/>
    </row>
    <row r="43" spans="1:11" x14ac:dyDescent="0.2">
      <c r="A43" s="420" t="s">
        <v>507</v>
      </c>
      <c r="B43" s="419"/>
      <c r="C43" s="684"/>
      <c r="D43" s="685"/>
      <c r="E43" s="685"/>
      <c r="G43" s="420" t="s">
        <v>507</v>
      </c>
      <c r="H43" s="419"/>
      <c r="I43" s="684"/>
      <c r="J43" s="685"/>
      <c r="K43" s="685"/>
    </row>
    <row r="44" spans="1:11" x14ac:dyDescent="0.2">
      <c r="A44" s="420" t="s">
        <v>508</v>
      </c>
      <c r="B44" s="419"/>
      <c r="C44" s="682"/>
      <c r="D44" s="682"/>
      <c r="E44" s="683"/>
      <c r="G44" s="420" t="s">
        <v>508</v>
      </c>
      <c r="H44" s="419"/>
      <c r="I44" s="682"/>
      <c r="J44" s="682"/>
      <c r="K44" s="683"/>
    </row>
    <row r="45" spans="1:11" x14ac:dyDescent="0.2">
      <c r="A45" s="420" t="s">
        <v>509</v>
      </c>
      <c r="B45" s="419"/>
      <c r="C45" s="682"/>
      <c r="D45" s="682"/>
      <c r="E45" s="683"/>
      <c r="G45" s="420" t="s">
        <v>509</v>
      </c>
      <c r="H45" s="419"/>
      <c r="I45" s="682"/>
      <c r="J45" s="682"/>
      <c r="K45" s="683"/>
    </row>
    <row r="46" spans="1:11" x14ac:dyDescent="0.2">
      <c r="A46" s="420" t="s">
        <v>202</v>
      </c>
      <c r="B46" s="419"/>
      <c r="C46" s="682"/>
      <c r="D46" s="682"/>
      <c r="E46" s="683"/>
      <c r="G46" s="420" t="s">
        <v>202</v>
      </c>
      <c r="H46" s="419"/>
      <c r="I46" s="682"/>
      <c r="J46" s="682"/>
      <c r="K46" s="683"/>
    </row>
    <row r="47" spans="1:11" x14ac:dyDescent="0.2">
      <c r="A47" s="420" t="s">
        <v>510</v>
      </c>
      <c r="B47" s="419"/>
      <c r="C47" s="682"/>
      <c r="D47" s="682"/>
      <c r="E47" s="683"/>
      <c r="G47" s="420" t="s">
        <v>510</v>
      </c>
      <c r="H47" s="419"/>
      <c r="I47" s="682"/>
      <c r="J47" s="682"/>
      <c r="K47" s="683"/>
    </row>
    <row r="48" spans="1:11" x14ac:dyDescent="0.2">
      <c r="A48" s="420" t="s">
        <v>511</v>
      </c>
      <c r="B48" s="419"/>
      <c r="C48" s="682"/>
      <c r="D48" s="682"/>
      <c r="E48" s="683"/>
      <c r="G48" s="420" t="s">
        <v>511</v>
      </c>
      <c r="H48" s="419"/>
      <c r="I48" s="682"/>
      <c r="J48" s="682"/>
      <c r="K48" s="683"/>
    </row>
    <row r="49" spans="1:11" x14ac:dyDescent="0.2">
      <c r="A49" s="420" t="s">
        <v>512</v>
      </c>
      <c r="B49" s="419"/>
      <c r="C49" s="682"/>
      <c r="D49" s="682"/>
      <c r="E49" s="683"/>
      <c r="G49" s="420" t="s">
        <v>512</v>
      </c>
      <c r="H49" s="419"/>
      <c r="I49" s="682"/>
      <c r="J49" s="682"/>
      <c r="K49" s="683"/>
    </row>
    <row r="50" spans="1:11" x14ac:dyDescent="0.2">
      <c r="A50" s="424" t="s">
        <v>513</v>
      </c>
      <c r="B50" s="423"/>
      <c r="C50" s="682"/>
      <c r="D50" s="682"/>
      <c r="E50" s="683"/>
      <c r="G50" s="424" t="s">
        <v>513</v>
      </c>
      <c r="H50" s="423"/>
      <c r="I50" s="682"/>
      <c r="J50" s="682"/>
      <c r="K50" s="683"/>
    </row>
    <row r="51" spans="1:11" x14ac:dyDescent="0.2">
      <c r="A51" s="424" t="s">
        <v>269</v>
      </c>
      <c r="B51" s="423"/>
      <c r="C51" s="682"/>
      <c r="D51" s="682"/>
      <c r="E51" s="683"/>
      <c r="G51" s="424" t="s">
        <v>269</v>
      </c>
      <c r="H51" s="423"/>
      <c r="I51" s="682"/>
      <c r="J51" s="682"/>
      <c r="K51" s="683"/>
    </row>
    <row r="52" spans="1:11" x14ac:dyDescent="0.2">
      <c r="A52" s="424" t="s">
        <v>514</v>
      </c>
      <c r="B52" s="423"/>
      <c r="C52" s="682"/>
      <c r="D52" s="682"/>
      <c r="E52" s="683"/>
      <c r="G52" s="424" t="s">
        <v>514</v>
      </c>
      <c r="H52" s="423"/>
      <c r="I52" s="682"/>
      <c r="J52" s="682"/>
      <c r="K52" s="683"/>
    </row>
    <row r="53" spans="1:11" x14ac:dyDescent="0.2">
      <c r="A53" s="528"/>
      <c r="B53" s="598"/>
      <c r="C53" s="598"/>
      <c r="D53" s="598"/>
      <c r="E53" s="529"/>
      <c r="G53" s="528"/>
      <c r="H53" s="598"/>
      <c r="I53" s="598"/>
      <c r="J53" s="598"/>
      <c r="K53" s="529"/>
    </row>
    <row r="55" spans="1:11" x14ac:dyDescent="0.2">
      <c r="A55" s="681" t="s">
        <v>518</v>
      </c>
      <c r="B55" s="681"/>
      <c r="C55" s="681"/>
      <c r="D55" s="681"/>
      <c r="E55" s="681"/>
      <c r="G55" s="422" t="s">
        <v>523</v>
      </c>
      <c r="H55" s="686" t="s">
        <v>524</v>
      </c>
      <c r="I55" s="686"/>
      <c r="J55" s="686"/>
      <c r="K55" s="686"/>
    </row>
    <row r="56" spans="1:11" x14ac:dyDescent="0.2">
      <c r="A56" s="420" t="s">
        <v>507</v>
      </c>
      <c r="B56" s="419"/>
      <c r="C56" s="684"/>
      <c r="D56" s="685"/>
      <c r="E56" s="685"/>
      <c r="G56" s="420" t="s">
        <v>507</v>
      </c>
      <c r="H56" s="419"/>
      <c r="I56" s="684"/>
      <c r="J56" s="685"/>
      <c r="K56" s="685"/>
    </row>
    <row r="57" spans="1:11" x14ac:dyDescent="0.2">
      <c r="A57" s="420" t="s">
        <v>508</v>
      </c>
      <c r="B57" s="419"/>
      <c r="C57" s="682"/>
      <c r="D57" s="682"/>
      <c r="E57" s="683"/>
      <c r="G57" s="420" t="s">
        <v>508</v>
      </c>
      <c r="H57" s="419"/>
      <c r="I57" s="682"/>
      <c r="J57" s="682"/>
      <c r="K57" s="683"/>
    </row>
    <row r="58" spans="1:11" x14ac:dyDescent="0.2">
      <c r="A58" s="420" t="s">
        <v>509</v>
      </c>
      <c r="B58" s="419"/>
      <c r="C58" s="682"/>
      <c r="D58" s="682"/>
      <c r="E58" s="683"/>
      <c r="G58" s="420" t="s">
        <v>509</v>
      </c>
      <c r="H58" s="419"/>
      <c r="I58" s="682"/>
      <c r="J58" s="682"/>
      <c r="K58" s="683"/>
    </row>
    <row r="59" spans="1:11" x14ac:dyDescent="0.2">
      <c r="A59" s="420" t="s">
        <v>202</v>
      </c>
      <c r="B59" s="419"/>
      <c r="C59" s="682"/>
      <c r="D59" s="682"/>
      <c r="E59" s="683"/>
      <c r="G59" s="420" t="s">
        <v>202</v>
      </c>
      <c r="H59" s="419"/>
      <c r="I59" s="682"/>
      <c r="J59" s="682"/>
      <c r="K59" s="683"/>
    </row>
    <row r="60" spans="1:11" x14ac:dyDescent="0.2">
      <c r="A60" s="420" t="s">
        <v>510</v>
      </c>
      <c r="B60" s="419"/>
      <c r="C60" s="682"/>
      <c r="D60" s="682"/>
      <c r="E60" s="683"/>
      <c r="G60" s="420" t="s">
        <v>510</v>
      </c>
      <c r="H60" s="419"/>
      <c r="I60" s="682"/>
      <c r="J60" s="682"/>
      <c r="K60" s="683"/>
    </row>
    <row r="61" spans="1:11" x14ac:dyDescent="0.2">
      <c r="A61" s="420" t="s">
        <v>511</v>
      </c>
      <c r="B61" s="419"/>
      <c r="C61" s="682"/>
      <c r="D61" s="682"/>
      <c r="E61" s="683"/>
      <c r="G61" s="420" t="s">
        <v>511</v>
      </c>
      <c r="H61" s="419"/>
      <c r="I61" s="682"/>
      <c r="J61" s="682"/>
      <c r="K61" s="683"/>
    </row>
    <row r="62" spans="1:11" x14ac:dyDescent="0.2">
      <c r="A62" s="420" t="s">
        <v>512</v>
      </c>
      <c r="B62" s="419"/>
      <c r="C62" s="682"/>
      <c r="D62" s="682"/>
      <c r="E62" s="683"/>
      <c r="G62" s="420" t="s">
        <v>512</v>
      </c>
      <c r="H62" s="419"/>
      <c r="I62" s="682"/>
      <c r="J62" s="682"/>
      <c r="K62" s="683"/>
    </row>
    <row r="63" spans="1:11" x14ac:dyDescent="0.2">
      <c r="A63" s="424" t="s">
        <v>513</v>
      </c>
      <c r="B63" s="423"/>
      <c r="C63" s="682"/>
      <c r="D63" s="682"/>
      <c r="E63" s="683"/>
      <c r="G63" s="424" t="s">
        <v>513</v>
      </c>
      <c r="H63" s="423"/>
      <c r="I63" s="682"/>
      <c r="J63" s="682"/>
      <c r="K63" s="683"/>
    </row>
    <row r="64" spans="1:11" x14ac:dyDescent="0.2">
      <c r="A64" s="424" t="s">
        <v>269</v>
      </c>
      <c r="B64" s="423"/>
      <c r="C64" s="682"/>
      <c r="D64" s="682"/>
      <c r="E64" s="683"/>
      <c r="G64" s="424" t="s">
        <v>269</v>
      </c>
      <c r="H64" s="423"/>
      <c r="I64" s="682"/>
      <c r="J64" s="682"/>
      <c r="K64" s="683"/>
    </row>
    <row r="65" spans="1:11" x14ac:dyDescent="0.2">
      <c r="A65" s="424" t="s">
        <v>514</v>
      </c>
      <c r="B65" s="423"/>
      <c r="C65" s="682"/>
      <c r="D65" s="682"/>
      <c r="E65" s="683"/>
      <c r="G65" s="424" t="s">
        <v>514</v>
      </c>
      <c r="H65" s="423"/>
      <c r="I65" s="682"/>
      <c r="J65" s="682"/>
      <c r="K65" s="683"/>
    </row>
    <row r="66" spans="1:11" x14ac:dyDescent="0.2">
      <c r="A66" s="528"/>
      <c r="B66" s="598"/>
      <c r="C66" s="598"/>
      <c r="D66" s="598"/>
      <c r="E66" s="529"/>
      <c r="G66" s="528"/>
      <c r="H66" s="598"/>
      <c r="I66" s="598"/>
      <c r="J66" s="598"/>
      <c r="K66" s="529"/>
    </row>
  </sheetData>
  <sheetProtection password="DE49" sheet="1" objects="1" scenarios="1"/>
  <mergeCells count="121">
    <mergeCell ref="H55:K55"/>
    <mergeCell ref="C61:E61"/>
    <mergeCell ref="C62:E62"/>
    <mergeCell ref="C63:E63"/>
    <mergeCell ref="C64:E64"/>
    <mergeCell ref="C65:E65"/>
    <mergeCell ref="A66:E66"/>
    <mergeCell ref="A55:E55"/>
    <mergeCell ref="C56:E56"/>
    <mergeCell ref="C57:E57"/>
    <mergeCell ref="C58:E58"/>
    <mergeCell ref="C59:E59"/>
    <mergeCell ref="C60:E60"/>
    <mergeCell ref="I61:K61"/>
    <mergeCell ref="I62:K62"/>
    <mergeCell ref="I63:K63"/>
    <mergeCell ref="I64:K64"/>
    <mergeCell ref="I65:K65"/>
    <mergeCell ref="G66:K66"/>
    <mergeCell ref="I56:K56"/>
    <mergeCell ref="I57:K57"/>
    <mergeCell ref="I58:K58"/>
    <mergeCell ref="I59:K59"/>
    <mergeCell ref="I60:K60"/>
    <mergeCell ref="I52:K52"/>
    <mergeCell ref="G42:K42"/>
    <mergeCell ref="I43:K43"/>
    <mergeCell ref="G53:K53"/>
    <mergeCell ref="A53:E53"/>
    <mergeCell ref="I44:K44"/>
    <mergeCell ref="I45:K45"/>
    <mergeCell ref="I46:K46"/>
    <mergeCell ref="I47:K47"/>
    <mergeCell ref="I48:K48"/>
    <mergeCell ref="I49:K49"/>
    <mergeCell ref="I50:K50"/>
    <mergeCell ref="I51:K51"/>
    <mergeCell ref="C47:E47"/>
    <mergeCell ref="C48:E48"/>
    <mergeCell ref="C49:E49"/>
    <mergeCell ref="C50:E50"/>
    <mergeCell ref="C51:E51"/>
    <mergeCell ref="C52:E52"/>
    <mergeCell ref="A42:E42"/>
    <mergeCell ref="C43:E43"/>
    <mergeCell ref="C44:E44"/>
    <mergeCell ref="C45:E45"/>
    <mergeCell ref="C46:E46"/>
    <mergeCell ref="A40:E40"/>
    <mergeCell ref="C34:E34"/>
    <mergeCell ref="C35:E35"/>
    <mergeCell ref="I30:K30"/>
    <mergeCell ref="I31:K31"/>
    <mergeCell ref="I32:K32"/>
    <mergeCell ref="I33:K33"/>
    <mergeCell ref="C30:E30"/>
    <mergeCell ref="C31:E31"/>
    <mergeCell ref="C32:E32"/>
    <mergeCell ref="C33:E33"/>
    <mergeCell ref="G40:K40"/>
    <mergeCell ref="I34:K34"/>
    <mergeCell ref="I35:K35"/>
    <mergeCell ref="I36:K36"/>
    <mergeCell ref="I37:K37"/>
    <mergeCell ref="I38:K38"/>
    <mergeCell ref="I39:K39"/>
    <mergeCell ref="C36:E36"/>
    <mergeCell ref="C37:E37"/>
    <mergeCell ref="C38:E38"/>
    <mergeCell ref="C39:E39"/>
    <mergeCell ref="I26:K26"/>
    <mergeCell ref="G27:K27"/>
    <mergeCell ref="A29:E29"/>
    <mergeCell ref="C25:E25"/>
    <mergeCell ref="C26:E26"/>
    <mergeCell ref="A27:E27"/>
    <mergeCell ref="C23:E23"/>
    <mergeCell ref="C24:E24"/>
    <mergeCell ref="G29:K29"/>
    <mergeCell ref="I21:K21"/>
    <mergeCell ref="I22:K22"/>
    <mergeCell ref="C19:E19"/>
    <mergeCell ref="C20:E20"/>
    <mergeCell ref="C21:E21"/>
    <mergeCell ref="C22:E22"/>
    <mergeCell ref="I23:K23"/>
    <mergeCell ref="I24:K24"/>
    <mergeCell ref="I25:K25"/>
    <mergeCell ref="C10:E10"/>
    <mergeCell ref="C11:E11"/>
    <mergeCell ref="G16:K16"/>
    <mergeCell ref="I17:K17"/>
    <mergeCell ref="I18:K18"/>
    <mergeCell ref="C12:E12"/>
    <mergeCell ref="C13:E13"/>
    <mergeCell ref="I19:K19"/>
    <mergeCell ref="I20:K20"/>
    <mergeCell ref="A3:E3"/>
    <mergeCell ref="A1:K1"/>
    <mergeCell ref="I12:K12"/>
    <mergeCell ref="I13:K13"/>
    <mergeCell ref="G14:K14"/>
    <mergeCell ref="A16:E16"/>
    <mergeCell ref="C17:E17"/>
    <mergeCell ref="C18:E18"/>
    <mergeCell ref="A14:E14"/>
    <mergeCell ref="G3:K3"/>
    <mergeCell ref="I4:K4"/>
    <mergeCell ref="I5:K5"/>
    <mergeCell ref="I6:K6"/>
    <mergeCell ref="I7:K7"/>
    <mergeCell ref="I8:K8"/>
    <mergeCell ref="I9:K9"/>
    <mergeCell ref="I10:K10"/>
    <mergeCell ref="I11:K11"/>
    <mergeCell ref="C4:E4"/>
    <mergeCell ref="C5:E5"/>
    <mergeCell ref="C6:E6"/>
    <mergeCell ref="C7:E7"/>
    <mergeCell ref="C8:E8"/>
    <mergeCell ref="C9:E9"/>
  </mergeCells>
  <pageMargins left="0.75" right="0.3" top="0.25" bottom="0.25" header="0.3" footer="0.3"/>
  <pageSetup scale="9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152"/>
  <sheetViews>
    <sheetView showGridLines="0" view="pageBreakPreview" zoomScale="110" zoomScaleNormal="100" zoomScaleSheetLayoutView="110" workbookViewId="0">
      <selection activeCell="I44" sqref="I44"/>
    </sheetView>
  </sheetViews>
  <sheetFormatPr defaultRowHeight="12.75" x14ac:dyDescent="0.2"/>
  <cols>
    <col min="1" max="1" width="6.375" customWidth="1"/>
    <col min="2" max="2" width="12.625" customWidth="1"/>
    <col min="3" max="3" width="6.375" customWidth="1"/>
    <col min="4" max="4" width="8.625" customWidth="1"/>
    <col min="5" max="5" width="6.125" customWidth="1"/>
    <col min="6" max="6" width="11.75" customWidth="1"/>
    <col min="7" max="7" width="5.375" customWidth="1"/>
    <col min="8" max="8" width="8.625" customWidth="1"/>
    <col min="9" max="9" width="9" customWidth="1"/>
    <col min="10" max="10" width="4.875" customWidth="1"/>
    <col min="11" max="12" width="11.5" style="1" customWidth="1"/>
  </cols>
  <sheetData>
    <row r="1" spans="1:12" s="43" customFormat="1" ht="21.95" customHeight="1" x14ac:dyDescent="0.25">
      <c r="A1" s="689" t="s">
        <v>476</v>
      </c>
      <c r="B1" s="689"/>
      <c r="C1" s="689"/>
      <c r="D1" s="689"/>
      <c r="E1" s="689"/>
      <c r="F1" s="689"/>
      <c r="G1" s="689"/>
      <c r="H1" s="689"/>
      <c r="I1" s="689"/>
    </row>
    <row r="2" spans="1:12" s="2" customFormat="1" ht="12" customHeight="1" x14ac:dyDescent="0.25">
      <c r="A2" s="67"/>
      <c r="B2" s="67"/>
      <c r="C2" s="67"/>
      <c r="D2" s="67"/>
      <c r="E2" s="67"/>
      <c r="F2" s="67"/>
      <c r="K2" s="43"/>
      <c r="L2" s="43"/>
    </row>
    <row r="3" spans="1:12" s="2" customFormat="1" ht="12" customHeight="1" x14ac:dyDescent="0.25">
      <c r="A3" s="332" t="s">
        <v>207</v>
      </c>
      <c r="B3" s="332"/>
      <c r="C3" s="332"/>
      <c r="D3" s="332"/>
      <c r="E3" s="332"/>
      <c r="F3" s="332"/>
      <c r="G3" s="332"/>
      <c r="H3" s="332"/>
      <c r="K3" s="266"/>
      <c r="L3" s="266"/>
    </row>
    <row r="4" spans="1:12" s="2" customFormat="1" ht="6" customHeight="1" x14ac:dyDescent="0.25">
      <c r="A4" s="66"/>
      <c r="B4" s="66"/>
      <c r="C4" s="55"/>
      <c r="D4" s="56"/>
      <c r="E4" s="56"/>
      <c r="F4" s="57"/>
      <c r="K4" s="266"/>
      <c r="L4" s="266"/>
    </row>
    <row r="5" spans="1:12" s="2" customFormat="1" ht="12" customHeight="1" x14ac:dyDescent="0.2">
      <c r="A5" s="397" t="s">
        <v>502</v>
      </c>
      <c r="B5" s="66"/>
      <c r="C5" s="55"/>
      <c r="D5" s="56"/>
      <c r="E5" s="56"/>
      <c r="F5" s="57"/>
      <c r="K5" s="334"/>
      <c r="L5" s="334"/>
    </row>
    <row r="6" spans="1:12" s="63" customFormat="1" ht="24.95" customHeight="1" x14ac:dyDescent="0.2">
      <c r="A6" s="687" t="s">
        <v>157</v>
      </c>
      <c r="B6" s="688"/>
      <c r="C6" s="97" t="s">
        <v>152</v>
      </c>
      <c r="D6" s="99" t="s">
        <v>8</v>
      </c>
      <c r="E6" s="71" t="s">
        <v>212</v>
      </c>
      <c r="F6" s="71" t="s">
        <v>234</v>
      </c>
      <c r="G6" s="98" t="s">
        <v>153</v>
      </c>
      <c r="H6" s="328" t="s">
        <v>471</v>
      </c>
      <c r="I6" s="99" t="s">
        <v>213</v>
      </c>
      <c r="J6" s="70"/>
      <c r="K6" s="663"/>
      <c r="L6" s="663"/>
    </row>
    <row r="7" spans="1:12" s="2" customFormat="1" ht="12" customHeight="1" x14ac:dyDescent="0.2">
      <c r="A7" s="696" t="s">
        <v>394</v>
      </c>
      <c r="B7" s="697"/>
      <c r="C7" s="483"/>
      <c r="D7" s="484"/>
      <c r="E7" s="485"/>
      <c r="F7" s="486"/>
      <c r="G7" s="487"/>
      <c r="H7" s="186">
        <f>IF((D7*(G7/12)*(E7/2)=0),0,(D7*(G7/12))*(E7/2))</f>
        <v>0</v>
      </c>
      <c r="I7" s="186">
        <f>IF((D7*0.01)=0,0,(D7*0.01))</f>
        <v>0</v>
      </c>
      <c r="J7" s="83"/>
      <c r="K7" s="663"/>
      <c r="L7" s="663"/>
    </row>
    <row r="8" spans="1:12" s="2" customFormat="1" ht="12" customHeight="1" x14ac:dyDescent="0.2">
      <c r="A8" s="516" t="s">
        <v>591</v>
      </c>
      <c r="B8" s="514" t="s">
        <v>585</v>
      </c>
      <c r="C8" s="483"/>
      <c r="D8" s="484"/>
      <c r="E8" s="485"/>
      <c r="F8" s="486"/>
      <c r="G8" s="487"/>
      <c r="H8" s="186">
        <f t="shared" ref="H8:H11" si="0">IF((D8*(G8/12)*(E8/2)=0),0,(D8*(G8/12))*(E8/2))</f>
        <v>0</v>
      </c>
      <c r="I8" s="186">
        <f>IF((D8*0.0125)=0,0,(D8*0.0125))</f>
        <v>0</v>
      </c>
      <c r="J8" s="83"/>
      <c r="K8" s="663"/>
      <c r="L8" s="663"/>
    </row>
    <row r="9" spans="1:12" s="2" customFormat="1" ht="12" customHeight="1" x14ac:dyDescent="0.2">
      <c r="A9" s="690"/>
      <c r="B9" s="691"/>
      <c r="C9" s="483"/>
      <c r="D9" s="484"/>
      <c r="E9" s="485"/>
      <c r="F9" s="486"/>
      <c r="G9" s="487"/>
      <c r="H9" s="186">
        <f t="shared" si="0"/>
        <v>0</v>
      </c>
      <c r="I9" s="186">
        <f t="shared" ref="I9:I11" si="1">IF((D9*0.01)=0,0,(D9*0.01))</f>
        <v>0</v>
      </c>
      <c r="J9" s="83"/>
      <c r="K9" s="663"/>
      <c r="L9" s="663"/>
    </row>
    <row r="10" spans="1:12" s="88" customFormat="1" ht="12" customHeight="1" x14ac:dyDescent="0.2">
      <c r="A10" s="690"/>
      <c r="B10" s="691"/>
      <c r="C10" s="483"/>
      <c r="D10" s="484"/>
      <c r="E10" s="485"/>
      <c r="F10" s="486"/>
      <c r="G10" s="487"/>
      <c r="H10" s="186">
        <f t="shared" si="0"/>
        <v>0</v>
      </c>
      <c r="I10" s="186">
        <f t="shared" si="1"/>
        <v>0</v>
      </c>
      <c r="J10" s="83"/>
      <c r="K10" s="663"/>
      <c r="L10" s="663"/>
    </row>
    <row r="11" spans="1:12" s="2" customFormat="1" ht="12" customHeight="1" x14ac:dyDescent="0.2">
      <c r="A11" s="690"/>
      <c r="B11" s="691"/>
      <c r="C11" s="483"/>
      <c r="D11" s="484"/>
      <c r="E11" s="485"/>
      <c r="F11" s="486"/>
      <c r="G11" s="487"/>
      <c r="H11" s="186">
        <f t="shared" si="0"/>
        <v>0</v>
      </c>
      <c r="I11" s="186">
        <f t="shared" si="1"/>
        <v>0</v>
      </c>
      <c r="J11" s="83"/>
      <c r="K11" s="663"/>
      <c r="L11" s="663"/>
    </row>
    <row r="12" spans="1:12" s="73" customFormat="1" ht="12" customHeight="1" x14ac:dyDescent="0.2">
      <c r="A12" s="713"/>
      <c r="B12" s="713"/>
      <c r="C12" s="714"/>
      <c r="D12" s="185">
        <f>SUM(D7:D11)</f>
        <v>0</v>
      </c>
      <c r="H12" s="185">
        <f>SUM(H7:H11)</f>
        <v>0</v>
      </c>
      <c r="I12" s="185">
        <f>SUM(I7:I11)</f>
        <v>0</v>
      </c>
      <c r="J12" s="82"/>
      <c r="K12" s="663"/>
      <c r="L12" s="663"/>
    </row>
    <row r="13" spans="1:12" s="73" customFormat="1" ht="6" customHeight="1" x14ac:dyDescent="0.2">
      <c r="A13" s="80"/>
      <c r="B13" s="80"/>
      <c r="C13" s="80"/>
      <c r="D13" s="82"/>
      <c r="E13" s="77"/>
      <c r="F13" s="77"/>
      <c r="G13" s="81"/>
      <c r="J13" s="82"/>
      <c r="K13" s="663"/>
      <c r="L13" s="663"/>
    </row>
    <row r="14" spans="1:12" s="73" customFormat="1" ht="12" customHeight="1" x14ac:dyDescent="0.2">
      <c r="A14" s="333" t="s">
        <v>303</v>
      </c>
      <c r="B14" s="80"/>
      <c r="C14" s="80"/>
      <c r="D14" s="82"/>
      <c r="E14" s="77"/>
      <c r="F14" s="77"/>
      <c r="G14" s="81"/>
      <c r="J14" s="82"/>
      <c r="K14" s="663"/>
      <c r="L14" s="663"/>
    </row>
    <row r="15" spans="1:12" s="73" customFormat="1" ht="24.95" customHeight="1" x14ac:dyDescent="0.2">
      <c r="A15" s="687" t="s">
        <v>157</v>
      </c>
      <c r="B15" s="688"/>
      <c r="C15" s="329" t="s">
        <v>152</v>
      </c>
      <c r="D15" s="328" t="s">
        <v>8</v>
      </c>
      <c r="E15" s="71" t="s">
        <v>13</v>
      </c>
      <c r="F15" s="71" t="s">
        <v>234</v>
      </c>
      <c r="G15" s="330" t="s">
        <v>153</v>
      </c>
      <c r="H15" s="99" t="s">
        <v>213</v>
      </c>
      <c r="I15" s="86"/>
      <c r="J15" s="82"/>
      <c r="K15" s="663"/>
      <c r="L15" s="663"/>
    </row>
    <row r="16" spans="1:12" s="73" customFormat="1" ht="12" customHeight="1" x14ac:dyDescent="0.2">
      <c r="A16" s="690"/>
      <c r="B16" s="691"/>
      <c r="C16" s="483"/>
      <c r="D16" s="484"/>
      <c r="E16" s="485"/>
      <c r="F16" s="488"/>
      <c r="G16" s="489"/>
      <c r="H16" s="490"/>
      <c r="I16" s="86"/>
      <c r="J16" s="82"/>
      <c r="K16" s="663"/>
      <c r="L16" s="663"/>
    </row>
    <row r="17" spans="1:12" s="73" customFormat="1" ht="12" customHeight="1" x14ac:dyDescent="0.2">
      <c r="A17" s="690"/>
      <c r="B17" s="691"/>
      <c r="C17" s="483"/>
      <c r="D17" s="484"/>
      <c r="E17" s="485"/>
      <c r="F17" s="488"/>
      <c r="G17" s="489"/>
      <c r="H17" s="490"/>
      <c r="I17" s="86"/>
      <c r="J17" s="82"/>
      <c r="K17" s="663"/>
      <c r="L17" s="663"/>
    </row>
    <row r="18" spans="1:12" s="73" customFormat="1" ht="12" customHeight="1" x14ac:dyDescent="0.2">
      <c r="A18" s="690"/>
      <c r="B18" s="691"/>
      <c r="C18" s="483"/>
      <c r="D18" s="484"/>
      <c r="E18" s="485"/>
      <c r="F18" s="488"/>
      <c r="G18" s="489"/>
      <c r="H18" s="490"/>
      <c r="I18" s="86"/>
      <c r="J18" s="82"/>
      <c r="K18" s="663"/>
      <c r="L18" s="663"/>
    </row>
    <row r="19" spans="1:12" s="73" customFormat="1" ht="12" customHeight="1" x14ac:dyDescent="0.2">
      <c r="A19" s="690"/>
      <c r="B19" s="691"/>
      <c r="C19" s="483"/>
      <c r="D19" s="484"/>
      <c r="E19" s="485"/>
      <c r="F19" s="488"/>
      <c r="G19" s="489"/>
      <c r="H19" s="490"/>
      <c r="I19" s="86"/>
      <c r="J19" s="82"/>
      <c r="K19" s="663"/>
      <c r="L19" s="663"/>
    </row>
    <row r="20" spans="1:12" s="73" customFormat="1" ht="12" customHeight="1" x14ac:dyDescent="0.2">
      <c r="A20" s="690"/>
      <c r="B20" s="691"/>
      <c r="C20" s="483"/>
      <c r="D20" s="484"/>
      <c r="E20" s="485"/>
      <c r="F20" s="488"/>
      <c r="G20" s="489"/>
      <c r="H20" s="490"/>
      <c r="I20" s="86"/>
      <c r="J20" s="82"/>
      <c r="K20" s="663"/>
      <c r="L20" s="663"/>
    </row>
    <row r="21" spans="1:12" s="73" customFormat="1" ht="12" customHeight="1" x14ac:dyDescent="0.2">
      <c r="A21" s="690"/>
      <c r="B21" s="691"/>
      <c r="C21" s="483"/>
      <c r="D21" s="484"/>
      <c r="E21" s="485"/>
      <c r="F21" s="488"/>
      <c r="G21" s="489"/>
      <c r="H21" s="490"/>
      <c r="I21" s="86"/>
      <c r="J21" s="82"/>
      <c r="K21" s="663"/>
      <c r="L21" s="663"/>
    </row>
    <row r="22" spans="1:12" s="73" customFormat="1" ht="12" customHeight="1" x14ac:dyDescent="0.2">
      <c r="A22" s="692"/>
      <c r="B22" s="692"/>
      <c r="C22" s="693"/>
      <c r="D22" s="187">
        <f>SUM(D16:D21)</f>
        <v>0</v>
      </c>
      <c r="E22" s="694"/>
      <c r="F22" s="695"/>
      <c r="G22" s="79"/>
      <c r="H22" s="185">
        <f>SUM(H16:H21)</f>
        <v>0</v>
      </c>
      <c r="J22" s="82"/>
      <c r="K22" s="663"/>
      <c r="L22" s="663"/>
    </row>
    <row r="23" spans="1:12" s="73" customFormat="1" ht="12" customHeight="1" x14ac:dyDescent="0.2">
      <c r="A23" s="26"/>
      <c r="B23" s="26"/>
      <c r="C23" s="26"/>
      <c r="D23" s="82"/>
      <c r="E23" s="106"/>
      <c r="F23" s="106"/>
      <c r="G23" s="83"/>
      <c r="H23" s="82"/>
      <c r="J23" s="82"/>
      <c r="K23" s="663"/>
      <c r="L23" s="663"/>
    </row>
    <row r="24" spans="1:12" s="73" customFormat="1" ht="12" customHeight="1" x14ac:dyDescent="0.2">
      <c r="A24" s="333" t="s">
        <v>156</v>
      </c>
      <c r="B24" s="80"/>
      <c r="C24" s="80"/>
      <c r="D24" s="82"/>
      <c r="E24" s="77"/>
      <c r="J24" s="82"/>
      <c r="K24" s="663"/>
      <c r="L24" s="663"/>
    </row>
    <row r="25" spans="1:12" s="73" customFormat="1" ht="12" customHeight="1" x14ac:dyDescent="0.2">
      <c r="A25" s="687" t="s">
        <v>157</v>
      </c>
      <c r="B25" s="698"/>
      <c r="C25" s="688"/>
      <c r="D25" s="328" t="s">
        <v>8</v>
      </c>
      <c r="E25" s="77"/>
      <c r="F25" s="700" t="s">
        <v>214</v>
      </c>
      <c r="G25" s="700"/>
      <c r="H25" s="700"/>
      <c r="I25" s="700"/>
      <c r="J25" s="82"/>
      <c r="K25" s="663"/>
      <c r="L25" s="663"/>
    </row>
    <row r="26" spans="1:12" s="73" customFormat="1" ht="12" customHeight="1" x14ac:dyDescent="0.2">
      <c r="A26" s="696" t="s">
        <v>592</v>
      </c>
      <c r="B26" s="699"/>
      <c r="C26" s="697"/>
      <c r="D26" s="491"/>
      <c r="E26" s="77"/>
      <c r="J26" s="82"/>
      <c r="K26" s="663"/>
      <c r="L26" s="663"/>
    </row>
    <row r="27" spans="1:12" s="73" customFormat="1" ht="12" customHeight="1" x14ac:dyDescent="0.2">
      <c r="A27" s="696"/>
      <c r="B27" s="699"/>
      <c r="C27" s="697"/>
      <c r="D27" s="491"/>
      <c r="E27" s="77"/>
      <c r="F27" s="701" t="s">
        <v>215</v>
      </c>
      <c r="G27" s="702"/>
      <c r="H27" s="703"/>
      <c r="I27" s="336">
        <f>D12</f>
        <v>0</v>
      </c>
      <c r="J27" s="82"/>
      <c r="K27" s="663"/>
      <c r="L27" s="663"/>
    </row>
    <row r="28" spans="1:12" s="73" customFormat="1" ht="12" customHeight="1" x14ac:dyDescent="0.2">
      <c r="A28" s="696"/>
      <c r="B28" s="699"/>
      <c r="C28" s="697"/>
      <c r="D28" s="491"/>
      <c r="E28" s="77"/>
      <c r="F28" s="107" t="s">
        <v>221</v>
      </c>
      <c r="G28" s="108"/>
      <c r="H28" s="109"/>
      <c r="I28" s="336">
        <f>D22</f>
        <v>0</v>
      </c>
      <c r="J28" s="82"/>
      <c r="K28" s="663"/>
      <c r="L28" s="663"/>
    </row>
    <row r="29" spans="1:12" s="73" customFormat="1" ht="12" customHeight="1" x14ac:dyDescent="0.2">
      <c r="A29" s="696"/>
      <c r="B29" s="699"/>
      <c r="C29" s="697"/>
      <c r="D29" s="491"/>
      <c r="E29" s="77"/>
      <c r="F29" s="107" t="s">
        <v>162</v>
      </c>
      <c r="G29" s="108"/>
      <c r="H29" s="109"/>
      <c r="I29" s="336">
        <f>D30</f>
        <v>0</v>
      </c>
      <c r="J29" s="82"/>
      <c r="K29" s="663"/>
      <c r="L29" s="663"/>
    </row>
    <row r="30" spans="1:12" s="73" customFormat="1" ht="12" customHeight="1" x14ac:dyDescent="0.2">
      <c r="A30" s="705"/>
      <c r="B30" s="705"/>
      <c r="C30" s="705"/>
      <c r="D30" s="188">
        <f>SUM(D26:D29)</f>
        <v>0</v>
      </c>
      <c r="E30" s="77"/>
      <c r="F30" s="110" t="s">
        <v>198</v>
      </c>
      <c r="G30" s="110"/>
      <c r="H30" s="110"/>
      <c r="I30" s="189">
        <f>SUM(I27:I29)</f>
        <v>0</v>
      </c>
      <c r="J30" s="82"/>
      <c r="K30" s="663"/>
      <c r="L30" s="663"/>
    </row>
    <row r="31" spans="1:12" s="73" customFormat="1" ht="12" customHeight="1" x14ac:dyDescent="0.2">
      <c r="A31" s="80"/>
      <c r="B31" s="80"/>
      <c r="C31" s="80"/>
      <c r="D31" s="82"/>
      <c r="E31" s="77"/>
      <c r="F31" s="77"/>
      <c r="G31" s="81"/>
      <c r="J31" s="82"/>
      <c r="K31" s="663"/>
      <c r="L31" s="663"/>
    </row>
    <row r="32" spans="1:12" s="73" customFormat="1" ht="12" customHeight="1" x14ac:dyDescent="0.15">
      <c r="A32" s="331" t="s">
        <v>208</v>
      </c>
      <c r="B32" s="331"/>
      <c r="C32" s="331"/>
      <c r="D32" s="331"/>
      <c r="E32" s="331"/>
      <c r="F32" s="331"/>
      <c r="G32" s="331"/>
      <c r="H32" s="331"/>
      <c r="K32" s="663"/>
      <c r="L32" s="663"/>
    </row>
    <row r="33" spans="1:12" s="73" customFormat="1" ht="6" customHeight="1" x14ac:dyDescent="0.2">
      <c r="A33" s="66"/>
      <c r="B33" s="66"/>
      <c r="C33" s="55"/>
      <c r="D33" s="56"/>
      <c r="E33" s="56"/>
      <c r="F33" s="57"/>
      <c r="K33" s="663"/>
      <c r="L33" s="663"/>
    </row>
    <row r="34" spans="1:12" s="73" customFormat="1" ht="12" customHeight="1" x14ac:dyDescent="0.2">
      <c r="A34" s="333" t="s">
        <v>159</v>
      </c>
      <c r="B34" s="66"/>
      <c r="C34" s="55"/>
      <c r="D34" s="56"/>
      <c r="E34" s="56"/>
      <c r="F34" s="57"/>
      <c r="G34" s="74"/>
      <c r="H34" s="74"/>
      <c r="K34" s="663"/>
      <c r="L34" s="663"/>
    </row>
    <row r="35" spans="1:12" s="63" customFormat="1" ht="24.95" customHeight="1" x14ac:dyDescent="0.2">
      <c r="A35" s="687" t="s">
        <v>157</v>
      </c>
      <c r="B35" s="688"/>
      <c r="C35" s="329" t="s">
        <v>152</v>
      </c>
      <c r="D35" s="328" t="s">
        <v>8</v>
      </c>
      <c r="E35" s="71" t="s">
        <v>13</v>
      </c>
      <c r="F35" s="71" t="s">
        <v>234</v>
      </c>
      <c r="G35" s="330" t="s">
        <v>153</v>
      </c>
      <c r="H35" s="99" t="s">
        <v>158</v>
      </c>
      <c r="I35" s="328" t="s">
        <v>213</v>
      </c>
      <c r="K35" s="663"/>
      <c r="L35" s="663"/>
    </row>
    <row r="36" spans="1:12" s="2" customFormat="1" ht="12" customHeight="1" x14ac:dyDescent="0.2">
      <c r="A36" s="690" t="s">
        <v>467</v>
      </c>
      <c r="B36" s="691"/>
      <c r="C36" s="483"/>
      <c r="D36" s="484"/>
      <c r="E36" s="485"/>
      <c r="F36" s="486"/>
      <c r="G36" s="487"/>
      <c r="H36" s="335">
        <f>'PSOURCE A'!F15</f>
        <v>0</v>
      </c>
      <c r="I36" s="492"/>
      <c r="K36" s="334"/>
      <c r="L36" s="334"/>
    </row>
    <row r="37" spans="1:12" s="88" customFormat="1" ht="12" customHeight="1" x14ac:dyDescent="0.2">
      <c r="A37" s="690" t="s">
        <v>468</v>
      </c>
      <c r="B37" s="691"/>
      <c r="C37" s="483"/>
      <c r="D37" s="484"/>
      <c r="E37" s="485"/>
      <c r="F37" s="486"/>
      <c r="G37" s="487"/>
      <c r="H37" s="335">
        <f>'PSOURCE B'!F15</f>
        <v>0</v>
      </c>
      <c r="I37" s="492"/>
      <c r="K37" s="334"/>
      <c r="L37" s="334"/>
    </row>
    <row r="38" spans="1:12" s="2" customFormat="1" ht="12" customHeight="1" x14ac:dyDescent="0.2">
      <c r="A38" s="690" t="s">
        <v>469</v>
      </c>
      <c r="B38" s="691"/>
      <c r="C38" s="483"/>
      <c r="D38" s="484"/>
      <c r="E38" s="485"/>
      <c r="F38" s="486"/>
      <c r="G38" s="487"/>
      <c r="H38" s="335">
        <f>'PSOURCE C'!F15</f>
        <v>0</v>
      </c>
      <c r="I38" s="492"/>
      <c r="K38" s="334"/>
      <c r="L38" s="334"/>
    </row>
    <row r="39" spans="1:12" s="2" customFormat="1" ht="12" customHeight="1" x14ac:dyDescent="0.2">
      <c r="A39" s="690" t="s">
        <v>470</v>
      </c>
      <c r="B39" s="691"/>
      <c r="C39" s="483"/>
      <c r="D39" s="484"/>
      <c r="E39" s="485"/>
      <c r="F39" s="486"/>
      <c r="G39" s="487"/>
      <c r="H39" s="186">
        <f>D39*G39</f>
        <v>0</v>
      </c>
      <c r="I39" s="492"/>
      <c r="K39" s="334"/>
      <c r="L39" s="334"/>
    </row>
    <row r="40" spans="1:12" s="2" customFormat="1" ht="12" customHeight="1" x14ac:dyDescent="0.2">
      <c r="A40" s="706"/>
      <c r="B40" s="706"/>
      <c r="C40" s="707"/>
      <c r="D40" s="187">
        <f>SUM(D36:D39)</f>
        <v>0</v>
      </c>
      <c r="E40" s="76"/>
      <c r="F40" s="77"/>
      <c r="G40" s="72"/>
      <c r="H40" s="185">
        <f>SUM(H36:H39)</f>
        <v>0</v>
      </c>
      <c r="I40" s="185">
        <f>SUM(I36:I39)</f>
        <v>0</v>
      </c>
      <c r="K40" s="334"/>
      <c r="L40" s="334"/>
    </row>
    <row r="41" spans="1:12" s="2" customFormat="1" ht="6" customHeight="1" x14ac:dyDescent="0.2">
      <c r="A41" s="64"/>
      <c r="B41" s="64"/>
      <c r="D41" s="65"/>
      <c r="E41" s="65"/>
      <c r="F41" s="57"/>
      <c r="K41" s="334"/>
      <c r="L41" s="334"/>
    </row>
    <row r="42" spans="1:12" s="2" customFormat="1" ht="12" customHeight="1" x14ac:dyDescent="0.2">
      <c r="A42" s="333" t="s">
        <v>304</v>
      </c>
      <c r="B42" s="80"/>
      <c r="C42" s="80"/>
      <c r="D42" s="65"/>
      <c r="E42" s="65"/>
      <c r="F42" s="57"/>
      <c r="K42" s="334"/>
      <c r="L42" s="334"/>
    </row>
    <row r="43" spans="1:12" s="63" customFormat="1" ht="24.95" customHeight="1" x14ac:dyDescent="0.2">
      <c r="A43" s="687" t="s">
        <v>157</v>
      </c>
      <c r="B43" s="688"/>
      <c r="C43" s="329" t="s">
        <v>152</v>
      </c>
      <c r="D43" s="328" t="s">
        <v>8</v>
      </c>
      <c r="E43" s="71" t="s">
        <v>13</v>
      </c>
      <c r="F43" s="71" t="s">
        <v>234</v>
      </c>
      <c r="G43" s="330" t="s">
        <v>153</v>
      </c>
      <c r="H43" s="125" t="s">
        <v>472</v>
      </c>
      <c r="I43" s="328" t="s">
        <v>213</v>
      </c>
      <c r="K43" s="334"/>
      <c r="L43" s="334"/>
    </row>
    <row r="44" spans="1:12" s="73" customFormat="1" ht="12" customHeight="1" x14ac:dyDescent="0.2">
      <c r="A44" s="690"/>
      <c r="B44" s="691"/>
      <c r="C44" s="483"/>
      <c r="D44" s="484"/>
      <c r="E44" s="485"/>
      <c r="F44" s="493"/>
      <c r="G44" s="494"/>
      <c r="H44" s="190">
        <f>IF(F44="DSHA Deferred",D44*G44,0)</f>
        <v>0</v>
      </c>
      <c r="I44" s="492"/>
      <c r="K44" s="334"/>
      <c r="L44" s="334"/>
    </row>
    <row r="45" spans="1:12" s="73" customFormat="1" ht="12" customHeight="1" x14ac:dyDescent="0.2">
      <c r="A45" s="690"/>
      <c r="B45" s="691"/>
      <c r="C45" s="483"/>
      <c r="D45" s="484"/>
      <c r="E45" s="485"/>
      <c r="F45" s="493"/>
      <c r="G45" s="494"/>
      <c r="H45" s="190">
        <f t="shared" ref="H45:H49" si="2">IF(F45="DSHA Deferred",D45*G45,0)</f>
        <v>0</v>
      </c>
      <c r="I45" s="492"/>
      <c r="K45" s="334"/>
      <c r="L45" s="334"/>
    </row>
    <row r="46" spans="1:12" s="73" customFormat="1" ht="12" customHeight="1" x14ac:dyDescent="0.2">
      <c r="A46" s="690"/>
      <c r="B46" s="691"/>
      <c r="C46" s="483"/>
      <c r="D46" s="484"/>
      <c r="E46" s="485"/>
      <c r="F46" s="493"/>
      <c r="G46" s="494"/>
      <c r="H46" s="190">
        <f t="shared" si="2"/>
        <v>0</v>
      </c>
      <c r="I46" s="492"/>
      <c r="K46" s="334"/>
      <c r="L46" s="334"/>
    </row>
    <row r="47" spans="1:12" s="73" customFormat="1" ht="12" customHeight="1" x14ac:dyDescent="0.2">
      <c r="A47" s="690"/>
      <c r="B47" s="691"/>
      <c r="C47" s="483"/>
      <c r="D47" s="484"/>
      <c r="E47" s="485"/>
      <c r="F47" s="493"/>
      <c r="G47" s="494"/>
      <c r="H47" s="190">
        <f t="shared" si="2"/>
        <v>0</v>
      </c>
      <c r="I47" s="492"/>
      <c r="K47" s="334"/>
      <c r="L47" s="334"/>
    </row>
    <row r="48" spans="1:12" s="2" customFormat="1" ht="12" customHeight="1" x14ac:dyDescent="0.2">
      <c r="A48" s="690"/>
      <c r="B48" s="691"/>
      <c r="C48" s="483"/>
      <c r="D48" s="484"/>
      <c r="E48" s="485"/>
      <c r="F48" s="493"/>
      <c r="G48" s="494"/>
      <c r="H48" s="190">
        <f t="shared" si="2"/>
        <v>0</v>
      </c>
      <c r="I48" s="492"/>
      <c r="K48" s="334"/>
      <c r="L48" s="334"/>
    </row>
    <row r="49" spans="1:12" s="2" customFormat="1" ht="12" customHeight="1" x14ac:dyDescent="0.2">
      <c r="A49" s="690"/>
      <c r="B49" s="691"/>
      <c r="C49" s="483"/>
      <c r="D49" s="484"/>
      <c r="E49" s="485"/>
      <c r="F49" s="493"/>
      <c r="G49" s="494"/>
      <c r="H49" s="190">
        <f t="shared" si="2"/>
        <v>0</v>
      </c>
      <c r="I49" s="495"/>
      <c r="K49" s="334"/>
      <c r="L49" s="334"/>
    </row>
    <row r="50" spans="1:12" s="73" customFormat="1" ht="12" customHeight="1" x14ac:dyDescent="0.2">
      <c r="A50" s="708"/>
      <c r="B50" s="708"/>
      <c r="C50" s="709"/>
      <c r="D50" s="187">
        <f>SUM(D44:D49)</f>
        <v>0</v>
      </c>
      <c r="E50" s="75"/>
      <c r="F50" s="78"/>
      <c r="G50" s="79"/>
      <c r="H50" s="191">
        <f>SUM(H44:H49)</f>
        <v>0</v>
      </c>
      <c r="I50" s="185">
        <f>SUM(I44:I49)</f>
        <v>0</v>
      </c>
      <c r="K50" s="44"/>
      <c r="L50" s="44"/>
    </row>
    <row r="51" spans="1:12" s="86" customFormat="1" ht="12" customHeight="1" x14ac:dyDescent="0.2">
      <c r="K51" s="334"/>
      <c r="L51" s="334"/>
    </row>
    <row r="52" spans="1:12" s="73" customFormat="1" ht="12" customHeight="1" x14ac:dyDescent="0.2">
      <c r="A52" s="333" t="s">
        <v>156</v>
      </c>
      <c r="B52" s="333"/>
      <c r="C52" s="55"/>
      <c r="D52" s="56"/>
      <c r="F52" s="466" t="s">
        <v>216</v>
      </c>
      <c r="G52" s="466"/>
      <c r="H52" s="466"/>
      <c r="I52" s="466"/>
      <c r="K52" s="334"/>
      <c r="L52" s="334"/>
    </row>
    <row r="53" spans="1:12" s="73" customFormat="1" ht="12" customHeight="1" x14ac:dyDescent="0.2">
      <c r="A53" s="687" t="s">
        <v>157</v>
      </c>
      <c r="B53" s="698"/>
      <c r="C53" s="688"/>
      <c r="D53" s="328" t="s">
        <v>8</v>
      </c>
      <c r="F53" s="467" t="s">
        <v>215</v>
      </c>
      <c r="G53" s="468"/>
      <c r="H53" s="469"/>
      <c r="I53" s="336">
        <f>D40</f>
        <v>0</v>
      </c>
      <c r="K53" s="334"/>
      <c r="L53" s="334"/>
    </row>
    <row r="54" spans="1:12" s="73" customFormat="1" ht="12" customHeight="1" x14ac:dyDescent="0.2">
      <c r="A54" s="696" t="s">
        <v>592</v>
      </c>
      <c r="B54" s="699"/>
      <c r="C54" s="697"/>
      <c r="D54" s="491"/>
      <c r="F54" s="467" t="s">
        <v>221</v>
      </c>
      <c r="G54" s="468"/>
      <c r="H54" s="469"/>
      <c r="I54" s="336">
        <f>D50</f>
        <v>0</v>
      </c>
      <c r="K54" s="334"/>
      <c r="L54" s="334"/>
    </row>
    <row r="55" spans="1:12" s="73" customFormat="1" ht="12" customHeight="1" x14ac:dyDescent="0.2">
      <c r="A55" s="696"/>
      <c r="B55" s="699"/>
      <c r="C55" s="697"/>
      <c r="D55" s="491"/>
      <c r="F55" s="467" t="s">
        <v>162</v>
      </c>
      <c r="G55" s="468"/>
      <c r="H55" s="469"/>
      <c r="I55" s="336">
        <f>D58</f>
        <v>0</v>
      </c>
      <c r="K55" s="334"/>
      <c r="L55" s="334"/>
    </row>
    <row r="56" spans="1:12" s="73" customFormat="1" ht="12" customHeight="1" x14ac:dyDescent="0.2">
      <c r="A56" s="696"/>
      <c r="B56" s="699"/>
      <c r="C56" s="697"/>
      <c r="D56" s="491"/>
      <c r="F56" s="110" t="s">
        <v>197</v>
      </c>
      <c r="G56" s="110"/>
      <c r="H56" s="110"/>
      <c r="I56" s="189">
        <f>SUM(I53:I55)</f>
        <v>0</v>
      </c>
      <c r="K56" s="334"/>
      <c r="L56" s="334"/>
    </row>
    <row r="57" spans="1:12" s="73" customFormat="1" ht="12" customHeight="1" x14ac:dyDescent="0.2">
      <c r="A57" s="696"/>
      <c r="B57" s="699"/>
      <c r="C57" s="697"/>
      <c r="D57" s="491"/>
      <c r="E57" s="105"/>
      <c r="K57" s="334"/>
      <c r="L57" s="334"/>
    </row>
    <row r="58" spans="1:12" s="73" customFormat="1" ht="12" customHeight="1" x14ac:dyDescent="0.2">
      <c r="A58" s="705"/>
      <c r="B58" s="705"/>
      <c r="C58" s="705"/>
      <c r="D58" s="188">
        <f>SUM(D54:D57)</f>
        <v>0</v>
      </c>
      <c r="F58" s="710" t="s">
        <v>578</v>
      </c>
      <c r="G58" s="711"/>
      <c r="H58" s="712"/>
      <c r="I58" s="189">
        <f>'USES (TDC)'!F70</f>
        <v>0</v>
      </c>
      <c r="K58" s="334"/>
      <c r="L58" s="334"/>
    </row>
    <row r="59" spans="1:12" s="473" customFormat="1" ht="12" customHeight="1" x14ac:dyDescent="0.2">
      <c r="A59" s="40"/>
      <c r="B59" s="40"/>
      <c r="C59" s="40"/>
      <c r="D59" s="264"/>
      <c r="F59" s="474"/>
      <c r="G59" s="474"/>
      <c r="H59" s="474"/>
      <c r="I59" s="408"/>
      <c r="K59" s="38"/>
      <c r="L59" s="38"/>
    </row>
    <row r="60" spans="1:12" s="73" customFormat="1" ht="12" customHeight="1" x14ac:dyDescent="0.2">
      <c r="E60" s="475" t="s">
        <v>579</v>
      </c>
      <c r="K60" s="334"/>
      <c r="L60" s="334"/>
    </row>
    <row r="61" spans="1:12" s="73" customFormat="1" ht="12" customHeight="1" x14ac:dyDescent="0.2">
      <c r="A61" s="68"/>
      <c r="B61" s="68"/>
      <c r="C61" s="68"/>
      <c r="D61" s="68"/>
      <c r="E61" s="704"/>
      <c r="F61" s="704"/>
      <c r="G61" s="40"/>
      <c r="H61" s="81"/>
      <c r="K61" s="334"/>
      <c r="L61" s="334"/>
    </row>
    <row r="62" spans="1:12" s="73" customFormat="1" ht="12" customHeight="1" x14ac:dyDescent="0.25">
      <c r="A62" s="68"/>
      <c r="B62" s="68"/>
      <c r="C62" s="68"/>
      <c r="D62" s="68"/>
      <c r="E62" s="68"/>
      <c r="F62" s="68"/>
      <c r="G62" s="68"/>
      <c r="H62" s="68"/>
      <c r="K62" s="43"/>
      <c r="L62" s="43"/>
    </row>
    <row r="63" spans="1:12" s="73" customFormat="1" ht="12" customHeight="1" x14ac:dyDescent="0.2">
      <c r="A63" s="68"/>
      <c r="B63" s="68"/>
      <c r="C63" s="68"/>
      <c r="D63" s="68"/>
      <c r="E63" s="68"/>
      <c r="F63" s="68"/>
      <c r="G63" s="68"/>
      <c r="H63" s="68"/>
      <c r="K63" s="44"/>
      <c r="L63" s="44"/>
    </row>
    <row r="64" spans="1:12" s="73" customFormat="1" ht="12" customHeight="1" x14ac:dyDescent="0.2">
      <c r="E64" s="68"/>
      <c r="F64" s="68"/>
      <c r="G64" s="68"/>
      <c r="H64" s="68"/>
      <c r="K64" s="44"/>
      <c r="L64" s="44"/>
    </row>
    <row r="65" spans="5:12" s="73" customFormat="1" ht="12" customHeight="1" x14ac:dyDescent="0.2">
      <c r="E65" s="68"/>
      <c r="F65" s="68"/>
      <c r="G65" s="68"/>
      <c r="H65" s="68"/>
      <c r="K65" s="334"/>
      <c r="L65" s="334"/>
    </row>
    <row r="66" spans="5:12" s="73" customFormat="1" ht="12" customHeight="1" x14ac:dyDescent="0.2">
      <c r="E66" s="68"/>
      <c r="F66" s="68"/>
      <c r="G66" s="68"/>
      <c r="H66" s="68"/>
      <c r="K66" s="334"/>
      <c r="L66" s="334"/>
    </row>
    <row r="67" spans="5:12" s="73" customFormat="1" ht="12" customHeight="1" x14ac:dyDescent="0.2">
      <c r="E67" s="68"/>
      <c r="F67" s="68"/>
      <c r="G67" s="68"/>
      <c r="H67" s="68"/>
      <c r="K67" s="334"/>
      <c r="L67" s="334"/>
    </row>
    <row r="68" spans="5:12" s="73" customFormat="1" ht="12" customHeight="1" x14ac:dyDescent="0.2">
      <c r="E68" s="68"/>
      <c r="F68" s="68"/>
      <c r="G68" s="68"/>
      <c r="H68" s="68"/>
      <c r="K68" s="334"/>
      <c r="L68" s="334"/>
    </row>
    <row r="69" spans="5:12" s="73" customFormat="1" ht="12" customHeight="1" x14ac:dyDescent="0.2">
      <c r="E69" s="68"/>
      <c r="F69" s="68"/>
      <c r="G69" s="68"/>
      <c r="H69" s="68"/>
      <c r="K69" s="334"/>
      <c r="L69" s="334"/>
    </row>
    <row r="70" spans="5:12" s="73" customFormat="1" ht="12" customHeight="1" x14ac:dyDescent="0.2">
      <c r="K70" s="334"/>
      <c r="L70" s="334"/>
    </row>
    <row r="71" spans="5:12" s="73" customFormat="1" ht="12" customHeight="1" x14ac:dyDescent="0.2">
      <c r="K71" s="334"/>
      <c r="L71" s="334"/>
    </row>
    <row r="72" spans="5:12" s="73" customFormat="1" ht="12" customHeight="1" x14ac:dyDescent="0.2">
      <c r="K72" s="334"/>
      <c r="L72" s="334"/>
    </row>
    <row r="73" spans="5:12" s="73" customFormat="1" ht="12" customHeight="1" x14ac:dyDescent="0.2">
      <c r="K73" s="334"/>
      <c r="L73" s="334"/>
    </row>
    <row r="74" spans="5:12" s="73" customFormat="1" ht="12" customHeight="1" x14ac:dyDescent="0.2">
      <c r="K74" s="334"/>
      <c r="L74" s="334"/>
    </row>
    <row r="75" spans="5:12" s="73" customFormat="1" ht="12" customHeight="1" x14ac:dyDescent="0.2">
      <c r="K75" s="334"/>
      <c r="L75" s="334"/>
    </row>
    <row r="76" spans="5:12" s="73" customFormat="1" ht="12" customHeight="1" x14ac:dyDescent="0.2">
      <c r="K76" s="334"/>
      <c r="L76" s="334"/>
    </row>
    <row r="77" spans="5:12" s="73" customFormat="1" ht="12" customHeight="1" x14ac:dyDescent="0.2">
      <c r="K77" s="334"/>
      <c r="L77" s="334"/>
    </row>
    <row r="78" spans="5:12" s="73" customFormat="1" ht="12" customHeight="1" x14ac:dyDescent="0.2">
      <c r="K78" s="334"/>
      <c r="L78" s="334"/>
    </row>
    <row r="79" spans="5:12" s="73" customFormat="1" ht="12" customHeight="1" x14ac:dyDescent="0.2">
      <c r="K79" s="334"/>
      <c r="L79" s="334"/>
    </row>
    <row r="80" spans="5:12" s="73" customFormat="1" ht="12" customHeight="1" x14ac:dyDescent="0.2">
      <c r="K80" s="334"/>
      <c r="L80" s="334"/>
    </row>
    <row r="81" spans="11:12" s="73" customFormat="1" ht="12" customHeight="1" x14ac:dyDescent="0.2">
      <c r="K81" s="334"/>
      <c r="L81" s="334"/>
    </row>
    <row r="82" spans="11:12" s="73" customFormat="1" ht="12" customHeight="1" x14ac:dyDescent="0.2">
      <c r="K82" s="334"/>
      <c r="L82" s="334"/>
    </row>
    <row r="83" spans="11:12" s="73" customFormat="1" ht="12" customHeight="1" x14ac:dyDescent="0.2">
      <c r="K83" s="334"/>
      <c r="L83" s="334"/>
    </row>
    <row r="84" spans="11:12" s="73" customFormat="1" ht="12" customHeight="1" x14ac:dyDescent="0.2">
      <c r="K84" s="334"/>
      <c r="L84" s="334"/>
    </row>
    <row r="85" spans="11:12" s="73" customFormat="1" ht="12" customHeight="1" x14ac:dyDescent="0.2">
      <c r="K85" s="334"/>
      <c r="L85" s="334"/>
    </row>
    <row r="86" spans="11:12" s="73" customFormat="1" ht="12" customHeight="1" x14ac:dyDescent="0.2">
      <c r="K86" s="38"/>
      <c r="L86" s="38"/>
    </row>
    <row r="87" spans="11:12" s="73" customFormat="1" ht="12" customHeight="1" x14ac:dyDescent="0.2">
      <c r="K87" s="44"/>
      <c r="L87" s="44"/>
    </row>
    <row r="88" spans="11:12" s="73" customFormat="1" ht="12" customHeight="1" x14ac:dyDescent="0.2">
      <c r="K88" s="334"/>
      <c r="L88" s="334"/>
    </row>
    <row r="89" spans="11:12" s="73" customFormat="1" ht="12" customHeight="1" x14ac:dyDescent="0.2">
      <c r="K89" s="334"/>
      <c r="L89" s="334"/>
    </row>
    <row r="90" spans="11:12" s="73" customFormat="1" ht="12" customHeight="1" x14ac:dyDescent="0.2">
      <c r="K90" s="334"/>
      <c r="L90" s="334"/>
    </row>
    <row r="91" spans="11:12" s="73" customFormat="1" ht="12" customHeight="1" x14ac:dyDescent="0.2">
      <c r="K91" s="334"/>
      <c r="L91" s="334"/>
    </row>
    <row r="92" spans="11:12" s="73" customFormat="1" ht="12" customHeight="1" x14ac:dyDescent="0.2">
      <c r="K92" s="334"/>
      <c r="L92" s="334"/>
    </row>
    <row r="93" spans="11:12" s="73" customFormat="1" ht="12" customHeight="1" x14ac:dyDescent="0.2">
      <c r="K93" s="334"/>
      <c r="L93" s="334"/>
    </row>
    <row r="94" spans="11:12" s="73" customFormat="1" ht="12" customHeight="1" x14ac:dyDescent="0.2">
      <c r="K94" s="44"/>
      <c r="L94" s="44"/>
    </row>
    <row r="95" spans="11:12" s="73" customFormat="1" ht="12" customHeight="1" x14ac:dyDescent="0.2">
      <c r="K95" s="334"/>
      <c r="L95" s="334"/>
    </row>
    <row r="96" spans="11:12" s="73" customFormat="1" ht="12" customHeight="1" x14ac:dyDescent="0.2">
      <c r="K96" s="334"/>
      <c r="L96" s="334"/>
    </row>
    <row r="97" spans="11:12" s="73" customFormat="1" ht="12" customHeight="1" x14ac:dyDescent="0.2">
      <c r="K97" s="334"/>
      <c r="L97" s="334"/>
    </row>
    <row r="98" spans="11:12" s="73" customFormat="1" ht="12" customHeight="1" x14ac:dyDescent="0.2">
      <c r="K98" s="334"/>
      <c r="L98" s="334"/>
    </row>
    <row r="99" spans="11:12" s="73" customFormat="1" ht="12" customHeight="1" x14ac:dyDescent="0.2">
      <c r="K99" s="334"/>
      <c r="L99" s="334"/>
    </row>
    <row r="100" spans="11:12" s="73" customFormat="1" ht="12" customHeight="1" x14ac:dyDescent="0.2">
      <c r="K100" s="334"/>
      <c r="L100" s="334"/>
    </row>
    <row r="101" spans="11:12" s="73" customFormat="1" ht="12" customHeight="1" x14ac:dyDescent="0.2">
      <c r="K101" s="334"/>
      <c r="L101" s="334"/>
    </row>
    <row r="102" spans="11:12" s="73" customFormat="1" ht="12" customHeight="1" x14ac:dyDescent="0.2">
      <c r="K102" s="334"/>
      <c r="L102" s="334"/>
    </row>
    <row r="103" spans="11:12" s="73" customFormat="1" ht="12" customHeight="1" x14ac:dyDescent="0.2">
      <c r="K103" s="44"/>
      <c r="L103" s="44"/>
    </row>
    <row r="104" spans="11:12" s="73" customFormat="1" ht="12" customHeight="1" x14ac:dyDescent="0.2">
      <c r="K104" s="44"/>
      <c r="L104" s="44"/>
    </row>
    <row r="105" spans="11:12" s="73" customFormat="1" ht="12" customHeight="1" x14ac:dyDescent="0.2">
      <c r="K105" s="44"/>
      <c r="L105" s="44"/>
    </row>
    <row r="106" spans="11:12" s="73" customFormat="1" ht="12" customHeight="1" x14ac:dyDescent="0.2">
      <c r="K106" s="44"/>
      <c r="L106" s="44"/>
    </row>
    <row r="107" spans="11:12" s="73" customFormat="1" ht="12" customHeight="1" x14ac:dyDescent="0.2">
      <c r="K107" s="44"/>
      <c r="L107" s="44"/>
    </row>
    <row r="108" spans="11:12" s="73" customFormat="1" ht="12" customHeight="1" x14ac:dyDescent="0.2">
      <c r="K108" s="44"/>
      <c r="L108" s="44"/>
    </row>
    <row r="109" spans="11:12" s="73" customFormat="1" ht="12" customHeight="1" x14ac:dyDescent="0.2">
      <c r="K109" s="44"/>
      <c r="L109" s="44"/>
    </row>
    <row r="110" spans="11:12" s="73" customFormat="1" ht="12" customHeight="1" x14ac:dyDescent="0.2">
      <c r="K110" s="44"/>
      <c r="L110" s="44"/>
    </row>
    <row r="111" spans="11:12" s="73" customFormat="1" ht="12" customHeight="1" x14ac:dyDescent="0.2">
      <c r="K111" s="44"/>
      <c r="L111" s="44"/>
    </row>
    <row r="112" spans="11:12" s="73" customFormat="1" ht="12" customHeight="1" x14ac:dyDescent="0.2">
      <c r="K112" s="44"/>
      <c r="L112" s="44"/>
    </row>
    <row r="113" spans="11:12" s="73" customFormat="1" ht="12" customHeight="1" x14ac:dyDescent="0.2">
      <c r="K113" s="334"/>
      <c r="L113" s="334"/>
    </row>
    <row r="114" spans="11:12" s="73" customFormat="1" ht="12" customHeight="1" x14ac:dyDescent="0.2">
      <c r="K114" s="334"/>
      <c r="L114" s="334"/>
    </row>
    <row r="115" spans="11:12" s="73" customFormat="1" ht="12" customHeight="1" x14ac:dyDescent="0.2">
      <c r="K115" s="334"/>
      <c r="L115" s="334"/>
    </row>
    <row r="116" spans="11:12" s="73" customFormat="1" ht="12" customHeight="1" x14ac:dyDescent="0.2">
      <c r="K116" s="334"/>
      <c r="L116" s="334"/>
    </row>
    <row r="117" spans="11:12" s="73" customFormat="1" ht="12" customHeight="1" x14ac:dyDescent="0.2">
      <c r="K117" s="334"/>
      <c r="L117" s="334"/>
    </row>
    <row r="118" spans="11:12" s="73" customFormat="1" ht="12" customHeight="1" x14ac:dyDescent="0.2">
      <c r="K118" s="334"/>
      <c r="L118" s="334"/>
    </row>
    <row r="119" spans="11:12" s="73" customFormat="1" ht="12" customHeight="1" x14ac:dyDescent="0.2">
      <c r="K119" s="334"/>
      <c r="L119" s="334"/>
    </row>
    <row r="120" spans="11:12" s="73" customFormat="1" ht="12" customHeight="1" x14ac:dyDescent="0.2">
      <c r="K120" s="38"/>
      <c r="L120" s="38"/>
    </row>
    <row r="121" spans="11:12" s="73" customFormat="1" ht="12" customHeight="1" x14ac:dyDescent="0.2">
      <c r="K121" s="334"/>
      <c r="L121" s="334"/>
    </row>
    <row r="122" spans="11:12" s="73" customFormat="1" ht="12" customHeight="1" x14ac:dyDescent="0.2">
      <c r="K122" s="334"/>
      <c r="L122" s="334"/>
    </row>
    <row r="123" spans="11:12" s="73" customFormat="1" ht="12" customHeight="1" x14ac:dyDescent="0.2">
      <c r="K123" s="334"/>
      <c r="L123" s="334"/>
    </row>
    <row r="124" spans="11:12" s="73" customFormat="1" ht="12" customHeight="1" x14ac:dyDescent="0.2">
      <c r="K124" s="334"/>
      <c r="L124" s="334"/>
    </row>
    <row r="125" spans="11:12" s="73" customFormat="1" ht="12" customHeight="1" x14ac:dyDescent="0.2">
      <c r="K125" s="334"/>
      <c r="L125" s="334"/>
    </row>
    <row r="126" spans="11:12" s="73" customFormat="1" ht="12" customHeight="1" x14ac:dyDescent="0.2">
      <c r="K126" s="334"/>
      <c r="L126" s="334"/>
    </row>
    <row r="127" spans="11:12" s="73" customFormat="1" ht="12" customHeight="1" x14ac:dyDescent="0.2">
      <c r="K127" s="334"/>
      <c r="L127" s="334"/>
    </row>
    <row r="128" spans="11:12" s="73" customFormat="1" ht="12" customHeight="1" x14ac:dyDescent="0.2">
      <c r="K128" s="334"/>
      <c r="L128" s="334"/>
    </row>
    <row r="129" spans="11:12" s="73" customFormat="1" ht="12" customHeight="1" x14ac:dyDescent="0.2">
      <c r="K129" s="334"/>
      <c r="L129" s="334"/>
    </row>
    <row r="130" spans="11:12" s="73" customFormat="1" ht="12" customHeight="1" x14ac:dyDescent="0.2">
      <c r="K130" s="46"/>
      <c r="L130" s="46"/>
    </row>
    <row r="131" spans="11:12" s="73" customFormat="1" ht="12" customHeight="1" x14ac:dyDescent="0.2">
      <c r="K131" s="334"/>
      <c r="L131" s="334"/>
    </row>
    <row r="132" spans="11:12" s="73" customFormat="1" ht="12" customHeight="1" x14ac:dyDescent="0.2">
      <c r="K132" s="334"/>
      <c r="L132" s="334"/>
    </row>
    <row r="133" spans="11:12" s="73" customFormat="1" ht="12" customHeight="1" x14ac:dyDescent="0.2">
      <c r="K133" s="334"/>
      <c r="L133" s="334"/>
    </row>
    <row r="134" spans="11:12" s="73" customFormat="1" ht="12" customHeight="1" x14ac:dyDescent="0.2">
      <c r="K134" s="334"/>
      <c r="L134" s="334"/>
    </row>
    <row r="135" spans="11:12" s="73" customFormat="1" ht="12" customHeight="1" x14ac:dyDescent="0.2">
      <c r="K135" s="334"/>
      <c r="L135" s="334"/>
    </row>
    <row r="136" spans="11:12" s="73" customFormat="1" ht="12" customHeight="1" x14ac:dyDescent="0.2">
      <c r="K136" s="334"/>
      <c r="L136" s="334"/>
    </row>
    <row r="137" spans="11:12" s="73" customFormat="1" ht="12" customHeight="1" x14ac:dyDescent="0.2">
      <c r="K137" s="334"/>
      <c r="L137" s="334"/>
    </row>
    <row r="138" spans="11:12" s="73" customFormat="1" ht="12" customHeight="1" x14ac:dyDescent="0.2">
      <c r="K138" s="334"/>
      <c r="L138" s="334"/>
    </row>
    <row r="139" spans="11:12" s="73" customFormat="1" ht="12" customHeight="1" x14ac:dyDescent="0.2">
      <c r="K139" s="6"/>
      <c r="L139" s="6"/>
    </row>
    <row r="140" spans="11:12" s="73" customFormat="1" ht="12" customHeight="1" x14ac:dyDescent="0.2">
      <c r="K140" s="1"/>
      <c r="L140" s="1"/>
    </row>
    <row r="141" spans="11:12" s="73" customFormat="1" ht="12" customHeight="1" x14ac:dyDescent="0.2">
      <c r="K141" s="1"/>
      <c r="L141" s="1"/>
    </row>
    <row r="142" spans="11:12" s="73" customFormat="1" ht="12" customHeight="1" x14ac:dyDescent="0.2">
      <c r="K142" s="1"/>
      <c r="L142" s="1"/>
    </row>
    <row r="143" spans="11:12" s="73" customFormat="1" ht="12" customHeight="1" x14ac:dyDescent="0.2">
      <c r="K143" s="1"/>
      <c r="L143" s="1"/>
    </row>
    <row r="144" spans="11:12" s="73" customFormat="1" ht="12" customHeight="1" x14ac:dyDescent="0.2">
      <c r="K144" s="1"/>
      <c r="L144" s="1"/>
    </row>
    <row r="145" spans="5:12" s="73" customFormat="1" ht="12" customHeight="1" x14ac:dyDescent="0.2">
      <c r="K145" s="1"/>
      <c r="L145" s="1"/>
    </row>
    <row r="146" spans="5:12" s="73" customFormat="1" ht="12" customHeight="1" x14ac:dyDescent="0.2">
      <c r="K146" s="1"/>
      <c r="L146" s="1"/>
    </row>
    <row r="147" spans="5:12" ht="12" customHeight="1" x14ac:dyDescent="0.2">
      <c r="E147" s="73"/>
      <c r="F147" s="73"/>
      <c r="G147" s="73"/>
      <c r="H147" s="73"/>
    </row>
    <row r="148" spans="5:12" ht="12" customHeight="1" x14ac:dyDescent="0.2">
      <c r="E148" s="73"/>
      <c r="F148" s="73"/>
      <c r="G148" s="73"/>
      <c r="H148" s="73"/>
    </row>
    <row r="149" spans="5:12" ht="12" customHeight="1" x14ac:dyDescent="0.2">
      <c r="E149" s="73"/>
      <c r="F149" s="73"/>
      <c r="G149" s="73"/>
      <c r="H149" s="73"/>
    </row>
    <row r="150" spans="5:12" ht="12" customHeight="1" x14ac:dyDescent="0.2">
      <c r="E150" s="73"/>
      <c r="F150" s="73"/>
      <c r="G150" s="73"/>
      <c r="H150" s="73"/>
    </row>
    <row r="151" spans="5:12" x14ac:dyDescent="0.2">
      <c r="E151" s="73"/>
      <c r="F151" s="73"/>
      <c r="G151" s="73"/>
      <c r="H151" s="73"/>
    </row>
    <row r="152" spans="5:12" x14ac:dyDescent="0.2">
      <c r="E152" s="73"/>
      <c r="F152" s="73"/>
      <c r="G152" s="73"/>
      <c r="H152" s="73"/>
    </row>
  </sheetData>
  <mergeCells count="47">
    <mergeCell ref="A47:B47"/>
    <mergeCell ref="A45:B45"/>
    <mergeCell ref="F58:H58"/>
    <mergeCell ref="K6:L35"/>
    <mergeCell ref="A35:B35"/>
    <mergeCell ref="A15:B15"/>
    <mergeCell ref="A10:B10"/>
    <mergeCell ref="A12:C12"/>
    <mergeCell ref="A16:B16"/>
    <mergeCell ref="A18:B18"/>
    <mergeCell ref="A11:B11"/>
    <mergeCell ref="A19:B19"/>
    <mergeCell ref="A21:B21"/>
    <mergeCell ref="A54:C54"/>
    <mergeCell ref="A49:B49"/>
    <mergeCell ref="A53:C53"/>
    <mergeCell ref="E61:F61"/>
    <mergeCell ref="A58:C58"/>
    <mergeCell ref="A28:C28"/>
    <mergeCell ref="A29:C29"/>
    <mergeCell ref="A30:C30"/>
    <mergeCell ref="A40:C40"/>
    <mergeCell ref="A57:C57"/>
    <mergeCell ref="A55:C55"/>
    <mergeCell ref="A46:B46"/>
    <mergeCell ref="A48:B48"/>
    <mergeCell ref="A39:B39"/>
    <mergeCell ref="A56:C56"/>
    <mergeCell ref="A44:B44"/>
    <mergeCell ref="A36:B36"/>
    <mergeCell ref="A38:B38"/>
    <mergeCell ref="A50:C50"/>
    <mergeCell ref="A43:B43"/>
    <mergeCell ref="A1:I1"/>
    <mergeCell ref="A6:B6"/>
    <mergeCell ref="A37:B37"/>
    <mergeCell ref="A22:C22"/>
    <mergeCell ref="E22:F22"/>
    <mergeCell ref="A9:B9"/>
    <mergeCell ref="A7:B7"/>
    <mergeCell ref="A17:B17"/>
    <mergeCell ref="A20:B20"/>
    <mergeCell ref="A25:C25"/>
    <mergeCell ref="A26:C26"/>
    <mergeCell ref="A27:C27"/>
    <mergeCell ref="F25:I25"/>
    <mergeCell ref="F27:H27"/>
  </mergeCells>
  <pageMargins left="0.75" right="0.25" top="0.25" bottom="0.25" header="0.3" footer="0.2"/>
  <pageSetup scale="95" orientation="portrait" r:id="rId1"/>
  <headerFooter>
    <oddFooter>&amp;R&amp;"+,Italic"&amp;8&amp;F  &amp;A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5"/>
  <sheetViews>
    <sheetView showGridLines="0" view="pageBreakPreview" zoomScale="110" zoomScaleNormal="100" zoomScaleSheetLayoutView="110" workbookViewId="0">
      <selection activeCell="E34" sqref="E34"/>
    </sheetView>
  </sheetViews>
  <sheetFormatPr defaultRowHeight="12.75" x14ac:dyDescent="0.2"/>
  <cols>
    <col min="1" max="3" width="8.625" style="7" customWidth="1"/>
    <col min="4" max="6" width="15.75" style="7" customWidth="1"/>
    <col min="7" max="7" width="15.75" style="7" hidden="1" customWidth="1"/>
    <col min="8" max="8" width="15.875" style="7" customWidth="1"/>
    <col min="9" max="9" width="3.75" style="7" customWidth="1"/>
    <col min="10" max="16384" width="9" style="7"/>
  </cols>
  <sheetData>
    <row r="1" spans="1:9" s="327" customFormat="1" ht="21.95" customHeight="1" x14ac:dyDescent="0.2">
      <c r="A1" s="541" t="s">
        <v>429</v>
      </c>
      <c r="B1" s="541"/>
      <c r="C1" s="541"/>
      <c r="D1" s="541"/>
      <c r="E1" s="541"/>
      <c r="F1" s="541"/>
      <c r="G1" s="541"/>
      <c r="H1" s="541"/>
    </row>
    <row r="2" spans="1:9" s="327" customFormat="1" ht="12" customHeight="1" x14ac:dyDescent="0.2">
      <c r="A2" s="723"/>
      <c r="B2" s="723"/>
      <c r="C2" s="723"/>
      <c r="D2" s="723"/>
      <c r="E2" s="723"/>
      <c r="F2" s="723"/>
      <c r="G2" s="723"/>
    </row>
    <row r="3" spans="1:9" ht="12" customHeight="1" x14ac:dyDescent="0.2">
      <c r="A3" s="715" t="s">
        <v>573</v>
      </c>
      <c r="B3" s="724"/>
      <c r="C3" s="724"/>
      <c r="D3" s="347" t="s">
        <v>478</v>
      </c>
      <c r="E3" s="347" t="s">
        <v>477</v>
      </c>
      <c r="F3" s="347" t="s">
        <v>480</v>
      </c>
      <c r="G3" s="348" t="s">
        <v>479</v>
      </c>
      <c r="H3" s="348" t="s">
        <v>479</v>
      </c>
    </row>
    <row r="4" spans="1:9" s="344" customFormat="1" ht="12" customHeight="1" x14ac:dyDescent="0.2">
      <c r="A4" s="566" t="s">
        <v>574</v>
      </c>
      <c r="B4" s="566"/>
      <c r="C4" s="566"/>
      <c r="D4" s="496">
        <v>0</v>
      </c>
      <c r="E4" s="496">
        <v>0</v>
      </c>
      <c r="F4" s="496">
        <f>D4+E4</f>
        <v>0</v>
      </c>
      <c r="G4" s="346" t="s">
        <v>211</v>
      </c>
      <c r="H4" s="346" t="s">
        <v>211</v>
      </c>
      <c r="I4" s="439"/>
    </row>
    <row r="5" spans="1:9" s="344" customFormat="1" ht="12" customHeight="1" x14ac:dyDescent="0.2">
      <c r="A5" s="602" t="s">
        <v>575</v>
      </c>
      <c r="B5" s="602"/>
      <c r="C5" s="602"/>
      <c r="D5" s="496">
        <v>0</v>
      </c>
      <c r="E5" s="496">
        <v>0</v>
      </c>
      <c r="F5" s="496">
        <f t="shared" ref="F5:F11" si="0">D5+E5</f>
        <v>0</v>
      </c>
      <c r="G5" s="346" t="s">
        <v>211</v>
      </c>
      <c r="H5" s="346" t="s">
        <v>211</v>
      </c>
      <c r="I5" s="439"/>
    </row>
    <row r="6" spans="1:9" s="344" customFormat="1" ht="12" customHeight="1" x14ac:dyDescent="0.2">
      <c r="A6" s="602" t="s">
        <v>435</v>
      </c>
      <c r="B6" s="602"/>
      <c r="C6" s="602"/>
      <c r="D6" s="496">
        <v>0</v>
      </c>
      <c r="E6" s="496">
        <v>0</v>
      </c>
      <c r="F6" s="496">
        <f t="shared" si="0"/>
        <v>0</v>
      </c>
      <c r="G6" s="346" t="s">
        <v>211</v>
      </c>
      <c r="H6" s="346" t="s">
        <v>211</v>
      </c>
      <c r="I6" s="439"/>
    </row>
    <row r="7" spans="1:9" s="344" customFormat="1" ht="12" customHeight="1" x14ac:dyDescent="0.2">
      <c r="A7" s="602" t="s">
        <v>436</v>
      </c>
      <c r="B7" s="602"/>
      <c r="C7" s="602"/>
      <c r="D7" s="496">
        <v>0</v>
      </c>
      <c r="E7" s="496">
        <v>0</v>
      </c>
      <c r="F7" s="496">
        <f t="shared" si="0"/>
        <v>0</v>
      </c>
      <c r="G7" s="346" t="s">
        <v>211</v>
      </c>
      <c r="H7" s="346" t="s">
        <v>211</v>
      </c>
      <c r="I7" s="439"/>
    </row>
    <row r="8" spans="1:9" s="344" customFormat="1" ht="12" customHeight="1" x14ac:dyDescent="0.2">
      <c r="A8" s="602" t="s">
        <v>437</v>
      </c>
      <c r="B8" s="602"/>
      <c r="C8" s="602"/>
      <c r="D8" s="496">
        <v>0</v>
      </c>
      <c r="E8" s="496">
        <v>0</v>
      </c>
      <c r="F8" s="496">
        <f t="shared" si="0"/>
        <v>0</v>
      </c>
      <c r="G8" s="346" t="s">
        <v>211</v>
      </c>
      <c r="H8" s="346" t="s">
        <v>211</v>
      </c>
      <c r="I8" s="439"/>
    </row>
    <row r="9" spans="1:9" s="344" customFormat="1" ht="12" customHeight="1" x14ac:dyDescent="0.2">
      <c r="A9" s="602" t="s">
        <v>438</v>
      </c>
      <c r="B9" s="602"/>
      <c r="C9" s="602"/>
      <c r="D9" s="496">
        <v>0</v>
      </c>
      <c r="E9" s="496">
        <v>0</v>
      </c>
      <c r="F9" s="496">
        <f t="shared" si="0"/>
        <v>0</v>
      </c>
      <c r="G9" s="346" t="s">
        <v>211</v>
      </c>
      <c r="H9" s="346" t="s">
        <v>211</v>
      </c>
      <c r="I9" s="439"/>
    </row>
    <row r="10" spans="1:9" s="344" customFormat="1" ht="12" customHeight="1" x14ac:dyDescent="0.2">
      <c r="A10" s="343" t="s">
        <v>439</v>
      </c>
      <c r="B10" s="570" t="s">
        <v>433</v>
      </c>
      <c r="C10" s="718"/>
      <c r="D10" s="496">
        <v>0</v>
      </c>
      <c r="E10" s="496">
        <v>0</v>
      </c>
      <c r="F10" s="496">
        <f t="shared" si="0"/>
        <v>0</v>
      </c>
      <c r="G10" s="346" t="s">
        <v>211</v>
      </c>
      <c r="H10" s="346" t="s">
        <v>211</v>
      </c>
      <c r="I10" s="439"/>
    </row>
    <row r="11" spans="1:9" s="344" customFormat="1" ht="12" customHeight="1" x14ac:dyDescent="0.2">
      <c r="A11" s="343" t="s">
        <v>439</v>
      </c>
      <c r="B11" s="570" t="s">
        <v>433</v>
      </c>
      <c r="C11" s="718"/>
      <c r="D11" s="496">
        <v>0</v>
      </c>
      <c r="E11" s="496">
        <v>0</v>
      </c>
      <c r="F11" s="496">
        <f t="shared" si="0"/>
        <v>0</v>
      </c>
      <c r="G11" s="346" t="s">
        <v>211</v>
      </c>
      <c r="H11" s="346" t="s">
        <v>211</v>
      </c>
      <c r="I11" s="439"/>
    </row>
    <row r="12" spans="1:9" s="344" customFormat="1" ht="12" customHeight="1" x14ac:dyDescent="0.2">
      <c r="A12" s="705" t="s">
        <v>430</v>
      </c>
      <c r="B12" s="705"/>
      <c r="C12" s="705"/>
      <c r="D12" s="345">
        <f>SUM(D4:D11)</f>
        <v>0</v>
      </c>
      <c r="E12" s="345">
        <f>SUM(E4:E11)</f>
        <v>0</v>
      </c>
      <c r="F12" s="345">
        <f>SUM(F4:F11)</f>
        <v>0</v>
      </c>
      <c r="G12" s="349"/>
      <c r="H12" s="349"/>
      <c r="I12" s="439"/>
    </row>
    <row r="13" spans="1:9" s="344" customFormat="1" ht="12" customHeight="1" x14ac:dyDescent="0.2">
      <c r="A13" s="719"/>
      <c r="B13" s="719"/>
      <c r="C13" s="719"/>
      <c r="H13" s="439"/>
      <c r="I13" s="439"/>
    </row>
    <row r="14" spans="1:9" s="344" customFormat="1" ht="12" customHeight="1" x14ac:dyDescent="0.2">
      <c r="A14" s="720" t="s">
        <v>431</v>
      </c>
      <c r="B14" s="721"/>
      <c r="C14" s="722"/>
      <c r="D14" s="347" t="s">
        <v>478</v>
      </c>
      <c r="E14" s="347" t="s">
        <v>477</v>
      </c>
      <c r="F14" s="347" t="s">
        <v>480</v>
      </c>
      <c r="G14" s="348" t="s">
        <v>479</v>
      </c>
      <c r="H14" s="348" t="s">
        <v>479</v>
      </c>
      <c r="I14" s="439"/>
    </row>
    <row r="15" spans="1:9" s="344" customFormat="1" ht="12" customHeight="1" x14ac:dyDescent="0.2">
      <c r="A15" s="602" t="s">
        <v>434</v>
      </c>
      <c r="B15" s="602"/>
      <c r="C15" s="602"/>
      <c r="D15" s="496">
        <v>0</v>
      </c>
      <c r="E15" s="496">
        <v>0</v>
      </c>
      <c r="F15" s="496">
        <f t="shared" ref="F15:F47" si="1">D15+E15</f>
        <v>0</v>
      </c>
      <c r="G15" s="111">
        <v>0</v>
      </c>
      <c r="H15" s="388">
        <f>IF('GEN INFO'!$I$30=0,0,(F15/'GEN INFO'!$I$30))</f>
        <v>0</v>
      </c>
      <c r="I15" s="439"/>
    </row>
    <row r="16" spans="1:9" s="344" customFormat="1" ht="12" customHeight="1" x14ac:dyDescent="0.2">
      <c r="A16" s="602" t="s">
        <v>440</v>
      </c>
      <c r="B16" s="602"/>
      <c r="C16" s="602"/>
      <c r="D16" s="496">
        <v>0</v>
      </c>
      <c r="E16" s="496">
        <v>0</v>
      </c>
      <c r="F16" s="496">
        <f t="shared" si="1"/>
        <v>0</v>
      </c>
      <c r="G16" s="111">
        <v>0</v>
      </c>
      <c r="H16" s="388">
        <f>IF('GEN INFO'!$I$30=0,0,(F16/'GEN INFO'!$I$30))</f>
        <v>0</v>
      </c>
      <c r="I16" s="439"/>
    </row>
    <row r="17" spans="1:9" s="344" customFormat="1" ht="12" customHeight="1" x14ac:dyDescent="0.2">
      <c r="A17" s="602" t="s">
        <v>441</v>
      </c>
      <c r="B17" s="602"/>
      <c r="C17" s="602"/>
      <c r="D17" s="496">
        <v>0</v>
      </c>
      <c r="E17" s="496">
        <v>0</v>
      </c>
      <c r="F17" s="496">
        <f t="shared" si="1"/>
        <v>0</v>
      </c>
      <c r="G17" s="111">
        <v>0</v>
      </c>
      <c r="H17" s="388">
        <f>IF('GEN INFO'!$I$30=0,0,(F17/'GEN INFO'!$I$30))</f>
        <v>0</v>
      </c>
      <c r="I17" s="439"/>
    </row>
    <row r="18" spans="1:9" s="344" customFormat="1" ht="12" customHeight="1" x14ac:dyDescent="0.2">
      <c r="A18" s="602" t="s">
        <v>442</v>
      </c>
      <c r="B18" s="602"/>
      <c r="C18" s="602"/>
      <c r="D18" s="496">
        <v>0</v>
      </c>
      <c r="E18" s="496">
        <v>0</v>
      </c>
      <c r="F18" s="496">
        <f t="shared" si="1"/>
        <v>0</v>
      </c>
      <c r="G18" s="111">
        <v>0</v>
      </c>
      <c r="H18" s="388">
        <f>IF('GEN INFO'!$I$30=0,0,(F18/'GEN INFO'!$I$30))</f>
        <v>0</v>
      </c>
      <c r="I18" s="439"/>
    </row>
    <row r="19" spans="1:9" s="344" customFormat="1" ht="12" customHeight="1" x14ac:dyDescent="0.2">
      <c r="A19" s="602" t="s">
        <v>443</v>
      </c>
      <c r="B19" s="602"/>
      <c r="C19" s="602"/>
      <c r="D19" s="496">
        <v>0</v>
      </c>
      <c r="E19" s="496">
        <v>0</v>
      </c>
      <c r="F19" s="496">
        <f t="shared" si="1"/>
        <v>0</v>
      </c>
      <c r="G19" s="111">
        <v>0</v>
      </c>
      <c r="H19" s="388">
        <f>IF('GEN INFO'!$I$30=0,0,(F19/'GEN INFO'!$I$30))</f>
        <v>0</v>
      </c>
      <c r="I19" s="439"/>
    </row>
    <row r="20" spans="1:9" s="344" customFormat="1" ht="12" customHeight="1" x14ac:dyDescent="0.2">
      <c r="A20" s="602" t="s">
        <v>444</v>
      </c>
      <c r="B20" s="602"/>
      <c r="C20" s="602"/>
      <c r="D20" s="496">
        <v>0</v>
      </c>
      <c r="E20" s="496">
        <v>0</v>
      </c>
      <c r="F20" s="496">
        <f t="shared" si="1"/>
        <v>0</v>
      </c>
      <c r="G20" s="111">
        <v>0</v>
      </c>
      <c r="H20" s="388">
        <f>IF('GEN INFO'!$I$30=0,0,(F20/'GEN INFO'!$I$30))</f>
        <v>0</v>
      </c>
      <c r="I20" s="439"/>
    </row>
    <row r="21" spans="1:9" s="344" customFormat="1" ht="12" customHeight="1" x14ac:dyDescent="0.2">
      <c r="A21" s="602" t="s">
        <v>445</v>
      </c>
      <c r="B21" s="602"/>
      <c r="C21" s="602"/>
      <c r="D21" s="496">
        <v>0</v>
      </c>
      <c r="E21" s="496">
        <v>0</v>
      </c>
      <c r="F21" s="496">
        <f t="shared" si="1"/>
        <v>0</v>
      </c>
      <c r="G21" s="111">
        <v>0</v>
      </c>
      <c r="H21" s="388">
        <f>IF('GEN INFO'!$I$30=0,0,(F21/'GEN INFO'!$I$30))</f>
        <v>0</v>
      </c>
      <c r="I21" s="439"/>
    </row>
    <row r="22" spans="1:9" s="344" customFormat="1" ht="12" customHeight="1" x14ac:dyDescent="0.2">
      <c r="A22" s="602" t="s">
        <v>446</v>
      </c>
      <c r="B22" s="602"/>
      <c r="C22" s="602"/>
      <c r="D22" s="496">
        <v>0</v>
      </c>
      <c r="E22" s="496">
        <v>0</v>
      </c>
      <c r="F22" s="496">
        <f t="shared" si="1"/>
        <v>0</v>
      </c>
      <c r="G22" s="111">
        <v>0</v>
      </c>
      <c r="H22" s="388">
        <f>IF('GEN INFO'!$I$30=0,0,(F22/'GEN INFO'!$I$30))</f>
        <v>0</v>
      </c>
      <c r="I22" s="439"/>
    </row>
    <row r="23" spans="1:9" s="344" customFormat="1" ht="12" customHeight="1" x14ac:dyDescent="0.2">
      <c r="A23" s="602" t="s">
        <v>447</v>
      </c>
      <c r="B23" s="602"/>
      <c r="C23" s="602"/>
      <c r="D23" s="496">
        <v>0</v>
      </c>
      <c r="E23" s="496">
        <v>0</v>
      </c>
      <c r="F23" s="496">
        <f t="shared" si="1"/>
        <v>0</v>
      </c>
      <c r="G23" s="111">
        <v>0</v>
      </c>
      <c r="H23" s="388">
        <f>IF('GEN INFO'!$I$30=0,0,(F23/'GEN INFO'!$I$30))</f>
        <v>0</v>
      </c>
      <c r="I23" s="439"/>
    </row>
    <row r="24" spans="1:9" s="344" customFormat="1" ht="12" customHeight="1" x14ac:dyDescent="0.2">
      <c r="A24" s="602" t="s">
        <v>448</v>
      </c>
      <c r="B24" s="602"/>
      <c r="C24" s="602"/>
      <c r="D24" s="496">
        <v>0</v>
      </c>
      <c r="E24" s="496">
        <v>0</v>
      </c>
      <c r="F24" s="496">
        <f t="shared" si="1"/>
        <v>0</v>
      </c>
      <c r="G24" s="111">
        <v>0</v>
      </c>
      <c r="H24" s="388">
        <f>IF('GEN INFO'!$I$30=0,0,(F24/'GEN INFO'!$I$30))</f>
        <v>0</v>
      </c>
      <c r="I24" s="439"/>
    </row>
    <row r="25" spans="1:9" s="344" customFormat="1" ht="12" customHeight="1" x14ac:dyDescent="0.2">
      <c r="A25" s="602" t="s">
        <v>449</v>
      </c>
      <c r="B25" s="602"/>
      <c r="C25" s="602"/>
      <c r="D25" s="496">
        <v>0</v>
      </c>
      <c r="E25" s="496">
        <v>0</v>
      </c>
      <c r="F25" s="496">
        <f t="shared" si="1"/>
        <v>0</v>
      </c>
      <c r="G25" s="111">
        <v>0</v>
      </c>
      <c r="H25" s="388">
        <f>IF('GEN INFO'!$I$30=0,0,(F25/'GEN INFO'!$I$30))</f>
        <v>0</v>
      </c>
      <c r="I25" s="439"/>
    </row>
    <row r="26" spans="1:9" s="344" customFormat="1" ht="12" customHeight="1" x14ac:dyDescent="0.2">
      <c r="A26" s="602" t="s">
        <v>450</v>
      </c>
      <c r="B26" s="602"/>
      <c r="C26" s="602"/>
      <c r="D26" s="496">
        <v>0</v>
      </c>
      <c r="E26" s="496">
        <v>0</v>
      </c>
      <c r="F26" s="496">
        <f t="shared" si="1"/>
        <v>0</v>
      </c>
      <c r="G26" s="111">
        <v>0</v>
      </c>
      <c r="H26" s="388">
        <f>IF('GEN INFO'!$I$30=0,0,(F26/'GEN INFO'!$I$30))</f>
        <v>0</v>
      </c>
      <c r="I26" s="439"/>
    </row>
    <row r="27" spans="1:9" s="344" customFormat="1" ht="12" customHeight="1" x14ac:dyDescent="0.2">
      <c r="A27" s="602" t="s">
        <v>451</v>
      </c>
      <c r="B27" s="602"/>
      <c r="C27" s="602"/>
      <c r="D27" s="496">
        <v>0</v>
      </c>
      <c r="E27" s="496">
        <v>0</v>
      </c>
      <c r="F27" s="496">
        <f t="shared" si="1"/>
        <v>0</v>
      </c>
      <c r="G27" s="111">
        <v>0</v>
      </c>
      <c r="H27" s="388">
        <f>IF('GEN INFO'!$I$30=0,0,(F27/'GEN INFO'!$I$30))</f>
        <v>0</v>
      </c>
      <c r="I27" s="439"/>
    </row>
    <row r="28" spans="1:9" s="344" customFormat="1" ht="12" customHeight="1" x14ac:dyDescent="0.2">
      <c r="A28" s="602" t="s">
        <v>452</v>
      </c>
      <c r="B28" s="602"/>
      <c r="C28" s="602"/>
      <c r="D28" s="496">
        <v>0</v>
      </c>
      <c r="E28" s="496">
        <v>0</v>
      </c>
      <c r="F28" s="496">
        <f t="shared" si="1"/>
        <v>0</v>
      </c>
      <c r="G28" s="111">
        <v>0</v>
      </c>
      <c r="H28" s="388">
        <f>IF('GEN INFO'!$I$30=0,0,(F28/'GEN INFO'!$I$30))</f>
        <v>0</v>
      </c>
      <c r="I28" s="439"/>
    </row>
    <row r="29" spans="1:9" s="344" customFormat="1" ht="12" customHeight="1" x14ac:dyDescent="0.2">
      <c r="A29" s="602" t="s">
        <v>453</v>
      </c>
      <c r="B29" s="602"/>
      <c r="C29" s="602"/>
      <c r="D29" s="496">
        <v>0</v>
      </c>
      <c r="E29" s="496">
        <v>0</v>
      </c>
      <c r="F29" s="496">
        <f t="shared" si="1"/>
        <v>0</v>
      </c>
      <c r="G29" s="111">
        <v>0</v>
      </c>
      <c r="H29" s="388">
        <f>IF('GEN INFO'!$I$30=0,0,(F29/'GEN INFO'!$I$30))</f>
        <v>0</v>
      </c>
      <c r="I29" s="439"/>
    </row>
    <row r="30" spans="1:9" ht="12" customHeight="1" x14ac:dyDescent="0.2">
      <c r="A30" s="602" t="s">
        <v>454</v>
      </c>
      <c r="B30" s="602"/>
      <c r="C30" s="602"/>
      <c r="D30" s="496">
        <v>0</v>
      </c>
      <c r="E30" s="496">
        <v>0</v>
      </c>
      <c r="F30" s="496">
        <f t="shared" si="1"/>
        <v>0</v>
      </c>
      <c r="G30" s="111">
        <v>0</v>
      </c>
      <c r="H30" s="388">
        <f>IF('GEN INFO'!$I$30=0,0,(F30/'GEN INFO'!$I$30))</f>
        <v>0</v>
      </c>
    </row>
    <row r="31" spans="1:9" ht="12" customHeight="1" x14ac:dyDescent="0.2">
      <c r="A31" s="602" t="s">
        <v>455</v>
      </c>
      <c r="B31" s="602"/>
      <c r="C31" s="602"/>
      <c r="D31" s="496">
        <v>0</v>
      </c>
      <c r="E31" s="496">
        <v>0</v>
      </c>
      <c r="F31" s="496">
        <f t="shared" si="1"/>
        <v>0</v>
      </c>
      <c r="G31" s="111">
        <v>0</v>
      </c>
      <c r="H31" s="388">
        <f>IF('GEN INFO'!$I$30=0,0,(F31/'GEN INFO'!$I$30))</f>
        <v>0</v>
      </c>
    </row>
    <row r="32" spans="1:9" ht="12" customHeight="1" x14ac:dyDescent="0.2">
      <c r="A32" s="602" t="s">
        <v>456</v>
      </c>
      <c r="B32" s="602"/>
      <c r="C32" s="602"/>
      <c r="D32" s="496">
        <v>0</v>
      </c>
      <c r="E32" s="496">
        <v>0</v>
      </c>
      <c r="F32" s="496">
        <f t="shared" si="1"/>
        <v>0</v>
      </c>
      <c r="G32" s="111">
        <v>0</v>
      </c>
      <c r="H32" s="388">
        <f>IF('GEN INFO'!$I$30=0,0,(F32/'GEN INFO'!$I$30))</f>
        <v>0</v>
      </c>
    </row>
    <row r="33" spans="1:9" ht="12" customHeight="1" x14ac:dyDescent="0.2">
      <c r="A33" s="602" t="s">
        <v>457</v>
      </c>
      <c r="B33" s="602"/>
      <c r="C33" s="602"/>
      <c r="D33" s="496">
        <v>0</v>
      </c>
      <c r="E33" s="496">
        <v>0</v>
      </c>
      <c r="F33" s="496">
        <f t="shared" si="1"/>
        <v>0</v>
      </c>
      <c r="G33" s="111">
        <v>0</v>
      </c>
      <c r="H33" s="388">
        <f>IF('GEN INFO'!$I$30=0,0,(F33/'GEN INFO'!$I$30))</f>
        <v>0</v>
      </c>
    </row>
    <row r="34" spans="1:9" ht="12" customHeight="1" x14ac:dyDescent="0.2">
      <c r="A34" s="602" t="s">
        <v>458</v>
      </c>
      <c r="B34" s="602"/>
      <c r="C34" s="602"/>
      <c r="D34" s="496">
        <v>0</v>
      </c>
      <c r="E34" s="496">
        <v>0</v>
      </c>
      <c r="F34" s="496">
        <f t="shared" si="1"/>
        <v>0</v>
      </c>
      <c r="G34" s="111">
        <v>0</v>
      </c>
      <c r="H34" s="388">
        <f>IF('GEN INFO'!$I$30=0,0,(F34/'GEN INFO'!$I$30))</f>
        <v>0</v>
      </c>
    </row>
    <row r="35" spans="1:9" ht="12" customHeight="1" x14ac:dyDescent="0.2">
      <c r="A35" s="602" t="s">
        <v>459</v>
      </c>
      <c r="B35" s="602"/>
      <c r="C35" s="602"/>
      <c r="D35" s="496">
        <v>0</v>
      </c>
      <c r="E35" s="496">
        <v>0</v>
      </c>
      <c r="F35" s="496">
        <f t="shared" si="1"/>
        <v>0</v>
      </c>
      <c r="G35" s="111">
        <v>0</v>
      </c>
      <c r="H35" s="388">
        <f>IF('GEN INFO'!$I$30=0,0,(F35/'GEN INFO'!$I$30))</f>
        <v>0</v>
      </c>
    </row>
    <row r="36" spans="1:9" ht="12" customHeight="1" x14ac:dyDescent="0.2">
      <c r="A36" s="602" t="s">
        <v>460</v>
      </c>
      <c r="B36" s="602"/>
      <c r="C36" s="602"/>
      <c r="D36" s="496">
        <v>0</v>
      </c>
      <c r="E36" s="496">
        <v>0</v>
      </c>
      <c r="F36" s="496">
        <f t="shared" si="1"/>
        <v>0</v>
      </c>
      <c r="G36" s="111">
        <v>0</v>
      </c>
      <c r="H36" s="388">
        <f>IF('GEN INFO'!$I$30=0,0,(F36/'GEN INFO'!$I$30))</f>
        <v>0</v>
      </c>
    </row>
    <row r="37" spans="1:9" ht="12" customHeight="1" x14ac:dyDescent="0.2">
      <c r="A37" s="602" t="s">
        <v>461</v>
      </c>
      <c r="B37" s="602"/>
      <c r="C37" s="602"/>
      <c r="D37" s="496">
        <v>0</v>
      </c>
      <c r="E37" s="496">
        <v>0</v>
      </c>
      <c r="F37" s="496">
        <f t="shared" si="1"/>
        <v>0</v>
      </c>
      <c r="G37" s="111">
        <v>0</v>
      </c>
      <c r="H37" s="388">
        <f>IF('GEN INFO'!$I$30=0,0,(F37/'GEN INFO'!$I$30))</f>
        <v>0</v>
      </c>
    </row>
    <row r="38" spans="1:9" ht="12" customHeight="1" x14ac:dyDescent="0.2">
      <c r="A38" s="539" t="s">
        <v>526</v>
      </c>
      <c r="B38" s="606"/>
      <c r="C38" s="540"/>
      <c r="D38" s="496">
        <v>0</v>
      </c>
      <c r="E38" s="496">
        <v>0</v>
      </c>
      <c r="F38" s="496">
        <f t="shared" ref="F38" si="2">D38+E38</f>
        <v>0</v>
      </c>
      <c r="G38" s="111"/>
      <c r="H38" s="388">
        <f>IF('GEN INFO'!$I$30=0,0,(F38/'GEN INFO'!$I$30))</f>
        <v>0</v>
      </c>
    </row>
    <row r="39" spans="1:9" ht="12" customHeight="1" x14ac:dyDescent="0.2">
      <c r="A39" s="602" t="s">
        <v>370</v>
      </c>
      <c r="B39" s="602"/>
      <c r="C39" s="602"/>
      <c r="D39" s="496">
        <v>0</v>
      </c>
      <c r="E39" s="496">
        <v>0</v>
      </c>
      <c r="F39" s="496">
        <f t="shared" si="1"/>
        <v>0</v>
      </c>
      <c r="G39" s="111">
        <v>0</v>
      </c>
      <c r="H39" s="388">
        <f>IF('GEN INFO'!$I$30=0,0,(F39/'GEN INFO'!$I$30))</f>
        <v>0</v>
      </c>
    </row>
    <row r="40" spans="1:9" ht="12" customHeight="1" x14ac:dyDescent="0.2">
      <c r="A40" s="602" t="s">
        <v>462</v>
      </c>
      <c r="B40" s="602"/>
      <c r="C40" s="602"/>
      <c r="D40" s="496">
        <v>0</v>
      </c>
      <c r="E40" s="496">
        <v>0</v>
      </c>
      <c r="F40" s="496">
        <f t="shared" si="1"/>
        <v>0</v>
      </c>
      <c r="G40" s="111">
        <v>0</v>
      </c>
      <c r="H40" s="388">
        <f>IF('GEN INFO'!$I$30=0,0,(F40/'GEN INFO'!$I$30))</f>
        <v>0</v>
      </c>
    </row>
    <row r="41" spans="1:9" ht="12" customHeight="1" x14ac:dyDescent="0.2">
      <c r="A41" s="602" t="s">
        <v>373</v>
      </c>
      <c r="B41" s="602"/>
      <c r="C41" s="602"/>
      <c r="D41" s="496">
        <v>0</v>
      </c>
      <c r="E41" s="496">
        <v>0</v>
      </c>
      <c r="F41" s="496">
        <f t="shared" si="1"/>
        <v>0</v>
      </c>
      <c r="G41" s="111">
        <v>0</v>
      </c>
      <c r="H41" s="388">
        <f>IF('GEN INFO'!$I$30=0,0,(F41/'GEN INFO'!$I$30))</f>
        <v>0</v>
      </c>
    </row>
    <row r="42" spans="1:9" ht="12" customHeight="1" x14ac:dyDescent="0.2">
      <c r="A42" s="602" t="s">
        <v>369</v>
      </c>
      <c r="B42" s="602"/>
      <c r="C42" s="602"/>
      <c r="D42" s="496">
        <v>0</v>
      </c>
      <c r="E42" s="496">
        <v>0</v>
      </c>
      <c r="F42" s="496">
        <f t="shared" si="1"/>
        <v>0</v>
      </c>
      <c r="G42" s="111">
        <v>0</v>
      </c>
      <c r="H42" s="388">
        <f>IF('GEN INFO'!$I$30=0,0,(F42/'GEN INFO'!$I$30))</f>
        <v>0</v>
      </c>
    </row>
    <row r="43" spans="1:9" ht="12" customHeight="1" x14ac:dyDescent="0.2">
      <c r="A43" s="602" t="s">
        <v>463</v>
      </c>
      <c r="B43" s="602"/>
      <c r="C43" s="602"/>
      <c r="D43" s="496">
        <v>0</v>
      </c>
      <c r="E43" s="496">
        <v>0</v>
      </c>
      <c r="F43" s="496">
        <f t="shared" si="1"/>
        <v>0</v>
      </c>
      <c r="G43" s="111">
        <v>0</v>
      </c>
      <c r="H43" s="388">
        <f>IF('GEN INFO'!$I$30=0,0,(F43/'GEN INFO'!$I$30))</f>
        <v>0</v>
      </c>
    </row>
    <row r="44" spans="1:9" ht="12" customHeight="1" x14ac:dyDescent="0.2">
      <c r="A44" s="602" t="s">
        <v>464</v>
      </c>
      <c r="B44" s="602"/>
      <c r="C44" s="602"/>
      <c r="D44" s="496">
        <v>0</v>
      </c>
      <c r="E44" s="496">
        <v>0</v>
      </c>
      <c r="F44" s="496">
        <f t="shared" si="1"/>
        <v>0</v>
      </c>
      <c r="G44" s="111">
        <v>0</v>
      </c>
      <c r="H44" s="388">
        <f>IF('GEN INFO'!$I$30=0,0,(F44/'GEN INFO'!$I$30))</f>
        <v>0</v>
      </c>
    </row>
    <row r="45" spans="1:9" ht="12" customHeight="1" x14ac:dyDescent="0.2">
      <c r="A45" s="602" t="s">
        <v>465</v>
      </c>
      <c r="B45" s="602"/>
      <c r="C45" s="602"/>
      <c r="D45" s="496">
        <v>0</v>
      </c>
      <c r="E45" s="496">
        <v>0</v>
      </c>
      <c r="F45" s="496">
        <f t="shared" si="1"/>
        <v>0</v>
      </c>
      <c r="G45" s="111">
        <v>0</v>
      </c>
      <c r="H45" s="388">
        <f>IF('GEN INFO'!$I$30=0,0,(F45/'GEN INFO'!$I$30))</f>
        <v>0</v>
      </c>
    </row>
    <row r="46" spans="1:9" ht="12" customHeight="1" x14ac:dyDescent="0.2">
      <c r="A46" s="343" t="s">
        <v>439</v>
      </c>
      <c r="B46" s="570" t="s">
        <v>433</v>
      </c>
      <c r="C46" s="718"/>
      <c r="D46" s="496">
        <v>0</v>
      </c>
      <c r="E46" s="496">
        <v>0</v>
      </c>
      <c r="F46" s="496">
        <f t="shared" si="1"/>
        <v>0</v>
      </c>
      <c r="G46" s="111">
        <v>0</v>
      </c>
      <c r="H46" s="388">
        <f>IF('GEN INFO'!$I$30=0,0,(F46/'GEN INFO'!$I$30))</f>
        <v>0</v>
      </c>
    </row>
    <row r="47" spans="1:9" ht="12" customHeight="1" x14ac:dyDescent="0.2">
      <c r="A47" s="343" t="s">
        <v>439</v>
      </c>
      <c r="B47" s="570" t="s">
        <v>433</v>
      </c>
      <c r="C47" s="718"/>
      <c r="D47" s="496">
        <v>0</v>
      </c>
      <c r="E47" s="496">
        <v>0</v>
      </c>
      <c r="F47" s="496">
        <f t="shared" si="1"/>
        <v>0</v>
      </c>
      <c r="G47" s="111">
        <v>0</v>
      </c>
      <c r="H47" s="388">
        <f>IF('GEN INFO'!$I$30=0,0,(F47/'GEN INFO'!$I$30))</f>
        <v>0</v>
      </c>
    </row>
    <row r="48" spans="1:9" s="344" customFormat="1" ht="12" customHeight="1" x14ac:dyDescent="0.2">
      <c r="A48" s="705" t="s">
        <v>432</v>
      </c>
      <c r="B48" s="705"/>
      <c r="C48" s="705"/>
      <c r="D48" s="345">
        <f>SUM(D15:D47)</f>
        <v>0</v>
      </c>
      <c r="E48" s="345">
        <f t="shared" ref="E48:G48" si="3">SUM(E15:E47)</f>
        <v>0</v>
      </c>
      <c r="F48" s="345">
        <f t="shared" si="3"/>
        <v>0</v>
      </c>
      <c r="G48" s="345">
        <f t="shared" si="3"/>
        <v>0</v>
      </c>
      <c r="H48" s="385">
        <f>IF('GEN INFO'!$I$30=0,0,(F48/'GEN INFO'!$I$30))</f>
        <v>0</v>
      </c>
      <c r="I48" s="439"/>
    </row>
    <row r="49" spans="1:8" ht="12" customHeight="1" x14ac:dyDescent="0.2"/>
    <row r="50" spans="1:8" ht="12" customHeight="1" x14ac:dyDescent="0.2">
      <c r="A50" s="715" t="s">
        <v>481</v>
      </c>
      <c r="B50" s="716"/>
      <c r="C50" s="716"/>
      <c r="D50" s="347" t="s">
        <v>478</v>
      </c>
      <c r="E50" s="347" t="s">
        <v>477</v>
      </c>
      <c r="F50" s="347" t="s">
        <v>480</v>
      </c>
      <c r="G50" s="348" t="s">
        <v>479</v>
      </c>
      <c r="H50" s="348" t="s">
        <v>479</v>
      </c>
    </row>
    <row r="51" spans="1:8" ht="12" customHeight="1" x14ac:dyDescent="0.2">
      <c r="A51" s="566" t="s">
        <v>571</v>
      </c>
      <c r="B51" s="717"/>
      <c r="C51" s="717"/>
      <c r="D51" s="184">
        <f>D12</f>
        <v>0</v>
      </c>
      <c r="E51" s="184">
        <f>E12</f>
        <v>0</v>
      </c>
      <c r="F51" s="184">
        <f>F12</f>
        <v>0</v>
      </c>
      <c r="G51" s="184">
        <f>G12</f>
        <v>0</v>
      </c>
      <c r="H51" s="460" t="s">
        <v>211</v>
      </c>
    </row>
    <row r="52" spans="1:8" ht="12" customHeight="1" x14ac:dyDescent="0.2">
      <c r="A52" s="575" t="s">
        <v>482</v>
      </c>
      <c r="B52" s="576"/>
      <c r="C52" s="577"/>
      <c r="D52" s="184">
        <f>D48</f>
        <v>0</v>
      </c>
      <c r="E52" s="184">
        <f t="shared" ref="E52:G52" si="4">E48</f>
        <v>0</v>
      </c>
      <c r="F52" s="184">
        <f t="shared" si="4"/>
        <v>0</v>
      </c>
      <c r="G52" s="184">
        <f t="shared" si="4"/>
        <v>0</v>
      </c>
      <c r="H52" s="460" t="s">
        <v>211</v>
      </c>
    </row>
    <row r="53" spans="1:8" ht="12" customHeight="1" x14ac:dyDescent="0.2">
      <c r="A53" s="566" t="s">
        <v>572</v>
      </c>
      <c r="B53" s="717"/>
      <c r="C53" s="717"/>
      <c r="D53" s="202">
        <f>SUM(D51:D52)</f>
        <v>0</v>
      </c>
      <c r="E53" s="202">
        <f t="shared" ref="E53:G53" si="5">SUM(E51:E52)</f>
        <v>0</v>
      </c>
      <c r="F53" s="202">
        <f t="shared" si="5"/>
        <v>0</v>
      </c>
      <c r="G53" s="202">
        <f t="shared" si="5"/>
        <v>0</v>
      </c>
      <c r="H53" s="460" t="s">
        <v>211</v>
      </c>
    </row>
    <row r="54" spans="1:8" x14ac:dyDescent="0.2">
      <c r="A54" s="566" t="s">
        <v>483</v>
      </c>
      <c r="B54" s="566"/>
      <c r="C54" s="566"/>
      <c r="D54" s="202">
        <f>IF('GEN INFO'!I30=0,0,D53/'GEN INFO'!I30)</f>
        <v>0</v>
      </c>
      <c r="E54" s="202">
        <f>IF('GEN INFO'!I30=0,0,E53/'GEN INFO'!I30)</f>
        <v>0</v>
      </c>
      <c r="F54" s="202">
        <f>IF('GEN INFO'!I30=0,0,F53/'GEN INFO'!I30)</f>
        <v>0</v>
      </c>
      <c r="G54" s="202">
        <f>IF('GEN INFO'!I30=0,0,G53/'GEN INFO'!I30)</f>
        <v>0</v>
      </c>
      <c r="H54" s="239">
        <f>H48</f>
        <v>0</v>
      </c>
    </row>
    <row r="55" spans="1:8" ht="12" customHeight="1" x14ac:dyDescent="0.2"/>
  </sheetData>
  <sheetProtection password="DE49" sheet="1" objects="1" scenarios="1"/>
  <mergeCells count="53">
    <mergeCell ref="A2:G2"/>
    <mergeCell ref="A3:C3"/>
    <mergeCell ref="A9:C9"/>
    <mergeCell ref="B10:C10"/>
    <mergeCell ref="A1:H1"/>
    <mergeCell ref="B11:C11"/>
    <mergeCell ref="A4:C4"/>
    <mergeCell ref="A5:C5"/>
    <mergeCell ref="A6:C6"/>
    <mergeCell ref="A7:C7"/>
    <mergeCell ref="A8:C8"/>
    <mergeCell ref="A16:C16"/>
    <mergeCell ref="A17:C17"/>
    <mergeCell ref="A18:C18"/>
    <mergeCell ref="A12:C12"/>
    <mergeCell ref="A13:C13"/>
    <mergeCell ref="A14:C14"/>
    <mergeCell ref="A15:C15"/>
    <mergeCell ref="A22:C22"/>
    <mergeCell ref="A23:C23"/>
    <mergeCell ref="A24:C24"/>
    <mergeCell ref="A19:C19"/>
    <mergeCell ref="A20:C20"/>
    <mergeCell ref="A21:C21"/>
    <mergeCell ref="A28:C28"/>
    <mergeCell ref="A29:C29"/>
    <mergeCell ref="A30:C30"/>
    <mergeCell ref="A25:C25"/>
    <mergeCell ref="A26:C26"/>
    <mergeCell ref="A27:C27"/>
    <mergeCell ref="A34:C34"/>
    <mergeCell ref="A35:C35"/>
    <mergeCell ref="A36:C36"/>
    <mergeCell ref="A31:C31"/>
    <mergeCell ref="A32:C32"/>
    <mergeCell ref="A33:C33"/>
    <mergeCell ref="A41:C41"/>
    <mergeCell ref="A42:C42"/>
    <mergeCell ref="A43:C43"/>
    <mergeCell ref="A37:C37"/>
    <mergeCell ref="A39:C39"/>
    <mergeCell ref="A40:C40"/>
    <mergeCell ref="A38:C38"/>
    <mergeCell ref="B46:C46"/>
    <mergeCell ref="B47:C47"/>
    <mergeCell ref="A48:C48"/>
    <mergeCell ref="A44:C44"/>
    <mergeCell ref="A45:C45"/>
    <mergeCell ref="A50:C50"/>
    <mergeCell ref="A51:C51"/>
    <mergeCell ref="A54:C54"/>
    <mergeCell ref="A52:C52"/>
    <mergeCell ref="A53:C53"/>
  </mergeCells>
  <printOptions horizontalCentered="1"/>
  <pageMargins left="0.25" right="0.25" top="0.5" bottom="0.25" header="0.3" footer="0.13"/>
  <pageSetup orientation="portrait" r:id="rId1"/>
  <headerFooter>
    <oddFooter>&amp;R&amp;"+,Italic"&amp;8&amp;F  &amp;A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25</vt:i4>
      </vt:variant>
    </vt:vector>
  </HeadingPairs>
  <TitlesOfParts>
    <vt:vector size="43" baseType="lpstr">
      <vt:lpstr>FINANCING STMT</vt:lpstr>
      <vt:lpstr>DSHA NOTES</vt:lpstr>
      <vt:lpstr>PLEASE READ</vt:lpstr>
      <vt:lpstr>APPLICANT NOTES</vt:lpstr>
      <vt:lpstr>CERTIFICATION</vt:lpstr>
      <vt:lpstr>GEN INFO</vt:lpstr>
      <vt:lpstr>DEV TEAM</vt:lpstr>
      <vt:lpstr>SOURCES</vt:lpstr>
      <vt:lpstr>COST SUMMARY</vt:lpstr>
      <vt:lpstr>USES (TDC)</vt:lpstr>
      <vt:lpstr>OPER INC</vt:lpstr>
      <vt:lpstr>OPER EXP</vt:lpstr>
      <vt:lpstr>NET OPER INC</vt:lpstr>
      <vt:lpstr>CASH FLOW</vt:lpstr>
      <vt:lpstr>PSOURCE A</vt:lpstr>
      <vt:lpstr>PSOURCE B</vt:lpstr>
      <vt:lpstr>PSOURCE C</vt:lpstr>
      <vt:lpstr>PSOURCE D</vt:lpstr>
      <vt:lpstr>'CASH FLOW'!Print_Area</vt:lpstr>
      <vt:lpstr>CERTIFICATION!Print_Area</vt:lpstr>
      <vt:lpstr>'DEV TEAM'!Print_Area</vt:lpstr>
      <vt:lpstr>'FINANCING STMT'!Print_Area</vt:lpstr>
      <vt:lpstr>'GEN INFO'!Print_Area</vt:lpstr>
      <vt:lpstr>'NET OPER INC'!Print_Area</vt:lpstr>
      <vt:lpstr>'OPER EXP'!Print_Area</vt:lpstr>
      <vt:lpstr>'OPER INC'!Print_Area</vt:lpstr>
      <vt:lpstr>'PLEASE READ'!Print_Area</vt:lpstr>
      <vt:lpstr>'PSOURCE A'!Print_Area</vt:lpstr>
      <vt:lpstr>'PSOURCE B'!Print_Area</vt:lpstr>
      <vt:lpstr>'PSOURCE C'!Print_Area</vt:lpstr>
      <vt:lpstr>'PSOURCE D'!Print_Area</vt:lpstr>
      <vt:lpstr>SOURCES!Print_Area</vt:lpstr>
      <vt:lpstr>'USES (TDC)'!Print_Area</vt:lpstr>
      <vt:lpstr>'APPLICANT NOTES'!Print_Titles</vt:lpstr>
      <vt:lpstr>'COST SUMMARY'!Print_Titles</vt:lpstr>
      <vt:lpstr>'DSHA NOTES'!Print_Titles</vt:lpstr>
      <vt:lpstr>'FINANCING STMT'!Print_Titles</vt:lpstr>
      <vt:lpstr>'GEN INFO'!Print_Titles</vt:lpstr>
      <vt:lpstr>'PSOURCE A'!Print_Titles</vt:lpstr>
      <vt:lpstr>'PSOURCE B'!Print_Titles</vt:lpstr>
      <vt:lpstr>'PSOURCE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Jack Stucker</cp:lastModifiedBy>
  <cp:lastPrinted>2015-07-29T20:29:53Z</cp:lastPrinted>
  <dcterms:created xsi:type="dcterms:W3CDTF">2012-02-25T14:57:24Z</dcterms:created>
  <dcterms:modified xsi:type="dcterms:W3CDTF">2018-12-06T20:30:21Z</dcterms:modified>
</cp:coreProperties>
</file>