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codeName="ThisWorkbook" autoCompressPictures="0"/>
  <mc:AlternateContent xmlns:mc="http://schemas.openxmlformats.org/markup-compatibility/2006">
    <mc:Choice Requires="x15">
      <x15ac:absPath xmlns:x15ac="http://schemas.microsoft.com/office/spreadsheetml/2010/11/ac" url="C:\Users\stephanie.griffin\Desktop\"/>
    </mc:Choice>
  </mc:AlternateContent>
  <xr:revisionPtr revIDLastSave="0" documentId="13_ncr:1_{9EE08A65-A0FE-4B1E-A017-B6A4BA5FC2FD}" xr6:coauthVersionLast="36" xr6:coauthVersionMax="36" xr10:uidLastSave="{00000000-0000-0000-0000-000000000000}"/>
  <bookViews>
    <workbookView xWindow="0" yWindow="0" windowWidth="17100" windowHeight="10500" tabRatio="837" xr2:uid="{00000000-000D-0000-FFFF-FFFF00000000}"/>
  </bookViews>
  <sheets>
    <sheet name="D102 RECONCILIATION" sheetId="4" r:id="rId1"/>
    <sheet name="D101 CONT DRAW" sheetId="1" r:id="rId2"/>
    <sheet name="DSHA USE ONLY" sheetId="19" state="hidden" r:id="rId3"/>
    <sheet name="D101 PAGE 2" sheetId="20" r:id="rId4"/>
    <sheet name="D104 NOTES" sheetId="21" r:id="rId5"/>
    <sheet name="D104A SUB TERMS" sheetId="16" r:id="rId6"/>
    <sheet name="D104B SUB DRAW" sheetId="12" r:id="rId7"/>
    <sheet name="D105 SUB ATTEST" sheetId="9" r:id="rId8"/>
    <sheet name="D106 VENDORS" sheetId="15" r:id="rId9"/>
    <sheet name="STORED MATERIALS" sheetId="17" r:id="rId10"/>
    <sheet name="D103 GEN REQ" sheetId="7" state="hidden" r:id="rId11"/>
  </sheets>
  <definedNames>
    <definedName name="_xlnm.Print_Area" localSheetId="1">'D101 CONT DRAW'!$A$1:$K$84</definedName>
    <definedName name="_xlnm.Print_Area" localSheetId="0">'D102 RECONCILIATION'!$A$1:$I$66</definedName>
    <definedName name="_xlnm.Print_Area" localSheetId="4">'D104 NOTES'!$A$1:$I$52</definedName>
    <definedName name="_xlnm.Print_Area" localSheetId="5">'D104A SUB TERMS'!$A$1:$K$67</definedName>
    <definedName name="_xlnm.Print_Area" localSheetId="6">'D104B SUB DRAW'!$A$1:$J$84</definedName>
    <definedName name="_xlnm.Print_Area" localSheetId="8">'D106 VENDORS'!$A$1:$P$38</definedName>
    <definedName name="_xlnm.Print_Area" localSheetId="9">'STORED MATERIALS'!$A$1:$O$36</definedName>
    <definedName name="_xlnm.Print_Titles" localSheetId="5">'D104A SUB TERMS'!$2:$10</definedName>
    <definedName name="_xlnm.Print_Titles" localSheetId="6">'D104B SUB DRAW'!$2:$10</definedName>
    <definedName name="_xlnm.Print_Titles" localSheetId="7">'D105 SUB ATTEST'!$2:$7</definedName>
  </definedNames>
  <calcPr calcId="191029"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H59" i="1" l="1"/>
  <c r="I59" i="1"/>
  <c r="H60" i="4"/>
  <c r="F59" i="1"/>
  <c r="J59" i="1"/>
  <c r="H47" i="1"/>
  <c r="I47" i="1"/>
  <c r="H48" i="4"/>
  <c r="F47" i="1"/>
  <c r="J47" i="1"/>
  <c r="H48" i="1"/>
  <c r="I48" i="1"/>
  <c r="H49" i="4"/>
  <c r="F48" i="1"/>
  <c r="J48" i="1"/>
  <c r="H49" i="1"/>
  <c r="I49" i="1"/>
  <c r="H50" i="4"/>
  <c r="F49" i="1"/>
  <c r="J49" i="1"/>
  <c r="H50" i="1"/>
  <c r="I50" i="1"/>
  <c r="H51" i="4"/>
  <c r="F50" i="1"/>
  <c r="J50" i="1"/>
  <c r="H51" i="1"/>
  <c r="I51" i="1"/>
  <c r="H52" i="4"/>
  <c r="F51" i="1"/>
  <c r="J51" i="1"/>
  <c r="H52" i="1"/>
  <c r="I52" i="1"/>
  <c r="H53" i="4"/>
  <c r="F52" i="1"/>
  <c r="J52" i="1"/>
  <c r="H53" i="1"/>
  <c r="I53" i="1"/>
  <c r="H54" i="4"/>
  <c r="F53" i="1"/>
  <c r="J53" i="1"/>
  <c r="H54" i="1"/>
  <c r="I54" i="1"/>
  <c r="H55" i="4"/>
  <c r="F54" i="1"/>
  <c r="J54" i="1"/>
  <c r="H55" i="1"/>
  <c r="I55" i="1"/>
  <c r="H56" i="4"/>
  <c r="F55" i="1"/>
  <c r="J55" i="1"/>
  <c r="H56" i="1"/>
  <c r="I56" i="1"/>
  <c r="H57" i="4"/>
  <c r="F56" i="1"/>
  <c r="J56" i="1"/>
  <c r="H57" i="1"/>
  <c r="I57" i="1"/>
  <c r="H58" i="4"/>
  <c r="F57" i="1"/>
  <c r="J57" i="1"/>
  <c r="H58" i="1"/>
  <c r="I58" i="1"/>
  <c r="H59" i="4"/>
  <c r="F58" i="1"/>
  <c r="J58" i="1"/>
  <c r="H28" i="1"/>
  <c r="I28" i="1"/>
  <c r="H29" i="4"/>
  <c r="F28" i="1"/>
  <c r="J28" i="1"/>
  <c r="H29" i="1"/>
  <c r="I29" i="1"/>
  <c r="H30" i="4"/>
  <c r="F29" i="1"/>
  <c r="J29" i="1"/>
  <c r="H30" i="1"/>
  <c r="I30" i="1"/>
  <c r="H31" i="4"/>
  <c r="F30" i="1"/>
  <c r="J30" i="1"/>
  <c r="H31" i="1"/>
  <c r="I31" i="1"/>
  <c r="H32" i="4"/>
  <c r="F31" i="1"/>
  <c r="J31" i="1"/>
  <c r="H32" i="1"/>
  <c r="I32" i="1"/>
  <c r="H33" i="4"/>
  <c r="F32" i="1"/>
  <c r="J32" i="1"/>
  <c r="H33" i="1"/>
  <c r="I33" i="1"/>
  <c r="H34" i="4"/>
  <c r="F33" i="1"/>
  <c r="J33" i="1"/>
  <c r="H34" i="1"/>
  <c r="I34" i="1"/>
  <c r="H35" i="4"/>
  <c r="F34" i="1"/>
  <c r="J34" i="1"/>
  <c r="H35" i="1"/>
  <c r="I35" i="1"/>
  <c r="H36" i="4"/>
  <c r="F35" i="1"/>
  <c r="J35" i="1"/>
  <c r="H36" i="1"/>
  <c r="I36" i="1"/>
  <c r="H37" i="4"/>
  <c r="F36" i="1"/>
  <c r="J36" i="1"/>
  <c r="H37" i="1"/>
  <c r="I37" i="1"/>
  <c r="H38" i="4"/>
  <c r="F37" i="1"/>
  <c r="J37" i="1"/>
  <c r="H38" i="1"/>
  <c r="I38" i="1"/>
  <c r="H39" i="4"/>
  <c r="F38" i="1"/>
  <c r="J38" i="1"/>
  <c r="H39" i="1"/>
  <c r="I39" i="1"/>
  <c r="H40" i="4"/>
  <c r="F39" i="1"/>
  <c r="J39" i="1"/>
  <c r="H40" i="1"/>
  <c r="I40" i="1"/>
  <c r="H41" i="4"/>
  <c r="F40" i="1"/>
  <c r="J40" i="1"/>
  <c r="H41" i="1"/>
  <c r="I41" i="1"/>
  <c r="H42" i="4"/>
  <c r="F41" i="1"/>
  <c r="J41" i="1"/>
  <c r="H42" i="1"/>
  <c r="I42" i="1"/>
  <c r="H43" i="4"/>
  <c r="F42" i="1"/>
  <c r="J42" i="1"/>
  <c r="H43" i="1"/>
  <c r="I43" i="1"/>
  <c r="H44" i="4"/>
  <c r="F43" i="1"/>
  <c r="J43" i="1"/>
  <c r="H44" i="1"/>
  <c r="I44" i="1"/>
  <c r="H45" i="4"/>
  <c r="F44" i="1"/>
  <c r="J44" i="1"/>
  <c r="H45" i="1"/>
  <c r="I45" i="1"/>
  <c r="H46" i="4"/>
  <c r="F45" i="1"/>
  <c r="J45" i="1"/>
  <c r="H46" i="1"/>
  <c r="I46" i="1"/>
  <c r="H47" i="4"/>
  <c r="F46" i="1"/>
  <c r="J46" i="1"/>
  <c r="H20" i="1"/>
  <c r="I20" i="1"/>
  <c r="H21" i="4"/>
  <c r="F20" i="1"/>
  <c r="J20" i="1"/>
  <c r="H21" i="1"/>
  <c r="I21" i="1"/>
  <c r="H22" i="4"/>
  <c r="F21" i="1"/>
  <c r="J21" i="1"/>
  <c r="H22" i="1"/>
  <c r="I22" i="1"/>
  <c r="H23" i="4"/>
  <c r="F22" i="1"/>
  <c r="J22" i="1"/>
  <c r="H23" i="1"/>
  <c r="I23" i="1"/>
  <c r="H24" i="4"/>
  <c r="F23" i="1"/>
  <c r="J23" i="1"/>
  <c r="H24" i="1"/>
  <c r="I24" i="1"/>
  <c r="H25" i="4"/>
  <c r="F24" i="1"/>
  <c r="J24" i="1"/>
  <c r="H25" i="1"/>
  <c r="I25" i="1"/>
  <c r="H26" i="4"/>
  <c r="F25" i="1"/>
  <c r="J25" i="1"/>
  <c r="H26" i="1"/>
  <c r="I26" i="1"/>
  <c r="H27" i="4"/>
  <c r="F26" i="1"/>
  <c r="J26" i="1"/>
  <c r="H27" i="1"/>
  <c r="I27" i="1"/>
  <c r="H28" i="4"/>
  <c r="F27" i="1"/>
  <c r="J27" i="1"/>
  <c r="H19" i="1"/>
  <c r="I19" i="1"/>
  <c r="H20" i="4"/>
  <c r="F19" i="1"/>
  <c r="J19" i="1"/>
  <c r="H18" i="1"/>
  <c r="I18" i="1"/>
  <c r="H19" i="4"/>
  <c r="F18" i="1"/>
  <c r="J18" i="1"/>
  <c r="H17" i="1"/>
  <c r="I17" i="1"/>
  <c r="H18" i="4"/>
  <c r="F17" i="1"/>
  <c r="J17" i="1"/>
  <c r="K18" i="1"/>
  <c r="K26" i="1"/>
  <c r="K27" i="1"/>
  <c r="K28" i="1"/>
  <c r="K29" i="1"/>
  <c r="K31" i="1"/>
  <c r="K35" i="1"/>
  <c r="K40" i="1"/>
  <c r="K50" i="1"/>
  <c r="K52" i="1"/>
  <c r="K53" i="1"/>
  <c r="K54" i="1"/>
  <c r="K56" i="1"/>
  <c r="K57" i="1"/>
  <c r="K58" i="1"/>
  <c r="K59" i="1"/>
  <c r="K17" i="1"/>
  <c r="K19" i="1"/>
  <c r="K20" i="1"/>
  <c r="K21" i="1"/>
  <c r="K22" i="1"/>
  <c r="K23" i="1"/>
  <c r="K24" i="1"/>
  <c r="K25" i="1"/>
  <c r="K30" i="1"/>
  <c r="K32" i="1"/>
  <c r="K33" i="1"/>
  <c r="K34" i="1"/>
  <c r="K36" i="1"/>
  <c r="K37" i="1"/>
  <c r="K38" i="1"/>
  <c r="K39" i="1"/>
  <c r="K41" i="1"/>
  <c r="K42" i="1"/>
  <c r="K43" i="1"/>
  <c r="K44" i="1"/>
  <c r="K45" i="1"/>
  <c r="K46" i="1"/>
  <c r="K47" i="1"/>
  <c r="K48" i="1"/>
  <c r="K49" i="1"/>
  <c r="K51" i="1"/>
  <c r="K55" i="1"/>
  <c r="K60" i="1"/>
  <c r="I60" i="1"/>
  <c r="F60" i="1"/>
  <c r="J60" i="1"/>
  <c r="H62" i="4"/>
  <c r="F61" i="1"/>
  <c r="H61" i="1"/>
  <c r="I61" i="1"/>
  <c r="K61" i="1"/>
  <c r="H63" i="4"/>
  <c r="F62" i="1"/>
  <c r="H62" i="1"/>
  <c r="I62" i="1"/>
  <c r="K62" i="1"/>
  <c r="I64" i="1"/>
  <c r="H65" i="4"/>
  <c r="F64" i="1"/>
  <c r="K64" i="1"/>
  <c r="I63" i="1"/>
  <c r="H64" i="4"/>
  <c r="F63" i="1"/>
  <c r="K63" i="1"/>
  <c r="K65" i="1"/>
  <c r="J64" i="1"/>
  <c r="J63" i="1"/>
  <c r="I65" i="1"/>
  <c r="H60" i="1"/>
  <c r="H65" i="1"/>
  <c r="U16" i="15"/>
  <c r="U17" i="15"/>
  <c r="U18" i="15"/>
  <c r="U19" i="15"/>
  <c r="U20" i="15"/>
  <c r="U21" i="15"/>
  <c r="U22" i="15"/>
  <c r="U23" i="15"/>
  <c r="U24" i="15"/>
  <c r="U25" i="15"/>
  <c r="U26" i="15"/>
  <c r="U27" i="15"/>
  <c r="U28" i="15"/>
  <c r="U29" i="15"/>
  <c r="U30" i="15"/>
  <c r="U31" i="15"/>
  <c r="U32" i="15"/>
  <c r="U33" i="15"/>
  <c r="U34" i="15"/>
  <c r="U35" i="15"/>
  <c r="U15" i="15"/>
  <c r="S34" i="15"/>
  <c r="S35" i="15"/>
  <c r="S36" i="15"/>
  <c r="S16" i="15"/>
  <c r="S17" i="15"/>
  <c r="S18" i="15"/>
  <c r="S19" i="15"/>
  <c r="S20" i="15"/>
  <c r="S21" i="15"/>
  <c r="S22" i="15"/>
  <c r="S23" i="15"/>
  <c r="S24" i="15"/>
  <c r="S25" i="15"/>
  <c r="S26" i="15"/>
  <c r="S27" i="15"/>
  <c r="S28" i="15"/>
  <c r="S29" i="15"/>
  <c r="S30" i="15"/>
  <c r="S31" i="15"/>
  <c r="S32" i="15"/>
  <c r="S33" i="15"/>
  <c r="S15" i="15"/>
  <c r="P14" i="12"/>
  <c r="P15" i="12"/>
  <c r="P16" i="12"/>
  <c r="P17" i="12"/>
  <c r="P18" i="12"/>
  <c r="P19" i="12"/>
  <c r="P20" i="12"/>
  <c r="P21" i="12"/>
  <c r="P22" i="12"/>
  <c r="P23" i="12"/>
  <c r="P24" i="12"/>
  <c r="P25" i="12"/>
  <c r="P26" i="12"/>
  <c r="P27" i="12"/>
  <c r="P28" i="12"/>
  <c r="P29" i="12"/>
  <c r="P30" i="12"/>
  <c r="P31" i="12"/>
  <c r="P32" i="12"/>
  <c r="P33" i="12"/>
  <c r="P34" i="12"/>
  <c r="P13" i="12"/>
  <c r="N21" i="12"/>
  <c r="N22" i="12"/>
  <c r="N23" i="12"/>
  <c r="N24" i="12"/>
  <c r="N25" i="12"/>
  <c r="N26" i="12"/>
  <c r="N27" i="12"/>
  <c r="N28" i="12"/>
  <c r="N29" i="12"/>
  <c r="N30" i="12"/>
  <c r="N31" i="12"/>
  <c r="N32" i="12"/>
  <c r="N33" i="12"/>
  <c r="N20" i="12"/>
  <c r="N15" i="12"/>
  <c r="N16" i="12"/>
  <c r="N17" i="12"/>
  <c r="N18" i="12"/>
  <c r="N19" i="12"/>
  <c r="N14" i="12"/>
  <c r="N13" i="12"/>
  <c r="C61" i="1"/>
  <c r="G60" i="1"/>
  <c r="G65" i="1"/>
  <c r="F65" i="1"/>
  <c r="C64" i="1"/>
  <c r="C63" i="1"/>
  <c r="E62" i="1"/>
  <c r="C62" i="1"/>
  <c r="C31" i="1"/>
  <c r="B13" i="15"/>
  <c r="C58" i="1"/>
  <c r="D58" i="1"/>
  <c r="E61" i="4"/>
  <c r="E66" i="4"/>
  <c r="D8" i="1"/>
  <c r="D9" i="1"/>
  <c r="E61" i="1"/>
  <c r="D10" i="1"/>
  <c r="C51" i="1"/>
  <c r="C52" i="1"/>
  <c r="C53" i="1"/>
  <c r="C54" i="1"/>
  <c r="C55" i="1"/>
  <c r="C56" i="1"/>
  <c r="C27" i="1"/>
  <c r="C28" i="1"/>
  <c r="C29" i="1"/>
  <c r="C30" i="1"/>
  <c r="C32" i="1"/>
  <c r="C33" i="1"/>
  <c r="C34" i="1"/>
  <c r="C35" i="1"/>
  <c r="C36" i="1"/>
  <c r="C37" i="1"/>
  <c r="C38" i="1"/>
  <c r="C39" i="1"/>
  <c r="C40" i="1"/>
  <c r="C41" i="1"/>
  <c r="C42" i="1"/>
  <c r="C43" i="1"/>
  <c r="C44" i="1"/>
  <c r="C45" i="1"/>
  <c r="C46" i="1"/>
  <c r="C47" i="1"/>
  <c r="C48" i="1"/>
  <c r="C49" i="1"/>
  <c r="C50" i="1"/>
  <c r="C26" i="1"/>
  <c r="C25" i="1"/>
  <c r="C24" i="1"/>
  <c r="C18" i="1"/>
  <c r="C19" i="1"/>
  <c r="C20" i="1"/>
  <c r="C21" i="1"/>
  <c r="C22" i="1"/>
  <c r="C23" i="1"/>
  <c r="C17" i="1"/>
  <c r="C59" i="1"/>
  <c r="C57" i="1"/>
  <c r="M8" i="15"/>
  <c r="C8" i="15"/>
  <c r="C7" i="15"/>
  <c r="C6" i="15"/>
  <c r="K9" i="9"/>
  <c r="C9" i="9"/>
  <c r="C8" i="9"/>
  <c r="G8" i="12"/>
  <c r="B8" i="12"/>
  <c r="B7" i="12"/>
  <c r="B6" i="12"/>
  <c r="G8" i="16"/>
  <c r="B8" i="16"/>
  <c r="B7" i="16"/>
  <c r="B6" i="16"/>
  <c r="K8" i="17"/>
  <c r="B8" i="17"/>
  <c r="B7" i="17"/>
  <c r="B6" i="17"/>
  <c r="J74" i="1"/>
  <c r="J10" i="1"/>
  <c r="E65" i="12"/>
  <c r="H65" i="12"/>
  <c r="I65" i="12"/>
  <c r="E73" i="12"/>
  <c r="H73" i="12"/>
  <c r="I73" i="12"/>
  <c r="E40" i="12"/>
  <c r="H40" i="12"/>
  <c r="I40" i="12"/>
  <c r="E48" i="12"/>
  <c r="H48" i="12"/>
  <c r="I48" i="12"/>
  <c r="E56" i="12"/>
  <c r="H56" i="12"/>
  <c r="I56" i="12"/>
  <c r="E57" i="12"/>
  <c r="H57" i="12"/>
  <c r="I57" i="12"/>
  <c r="E58" i="12"/>
  <c r="H58" i="12"/>
  <c r="I58" i="12"/>
  <c r="E66" i="12"/>
  <c r="H66" i="12"/>
  <c r="I66" i="12"/>
  <c r="E74" i="12"/>
  <c r="H74" i="12"/>
  <c r="I74" i="12"/>
  <c r="E41" i="12"/>
  <c r="H41" i="12"/>
  <c r="I41" i="12"/>
  <c r="E49" i="12"/>
  <c r="H49" i="12"/>
  <c r="I49" i="12"/>
  <c r="G34" i="7"/>
  <c r="I9" i="4"/>
  <c r="G7" i="12"/>
  <c r="I8" i="4"/>
  <c r="G6" i="16"/>
  <c r="F61" i="4"/>
  <c r="F66" i="4"/>
  <c r="A1" i="15"/>
  <c r="A1" i="9"/>
  <c r="A1" i="21"/>
  <c r="A1" i="12"/>
  <c r="A1" i="16"/>
  <c r="A1" i="7"/>
  <c r="A1" i="17"/>
  <c r="A1" i="1"/>
  <c r="B14" i="15"/>
  <c r="B15" i="15"/>
  <c r="B16" i="15"/>
  <c r="B17" i="15"/>
  <c r="B18" i="15"/>
  <c r="B19" i="15"/>
  <c r="B20" i="15"/>
  <c r="B21" i="15"/>
  <c r="B22" i="15"/>
  <c r="B23" i="15"/>
  <c r="B24" i="15"/>
  <c r="B25" i="15"/>
  <c r="B26" i="15"/>
  <c r="B27" i="15"/>
  <c r="B28" i="15"/>
  <c r="B29" i="15"/>
  <c r="B30" i="15"/>
  <c r="B31" i="15"/>
  <c r="B32" i="15"/>
  <c r="B33" i="15"/>
  <c r="B34" i="15"/>
  <c r="B35" i="15"/>
  <c r="B36" i="15"/>
  <c r="B37" i="15"/>
  <c r="E59" i="12"/>
  <c r="H59" i="12"/>
  <c r="I59" i="12"/>
  <c r="E60" i="12"/>
  <c r="H60" i="12"/>
  <c r="I60" i="12"/>
  <c r="E61" i="12"/>
  <c r="H61" i="12"/>
  <c r="I61" i="12"/>
  <c r="E62" i="12"/>
  <c r="H62" i="12"/>
  <c r="I62" i="12"/>
  <c r="E63" i="12"/>
  <c r="H63" i="12"/>
  <c r="I63" i="12"/>
  <c r="E64" i="12"/>
  <c r="H64" i="12"/>
  <c r="I64" i="12"/>
  <c r="E67" i="12"/>
  <c r="H67" i="12"/>
  <c r="I67" i="12"/>
  <c r="E68" i="12"/>
  <c r="H68" i="12"/>
  <c r="I68" i="12"/>
  <c r="E69" i="12"/>
  <c r="H69" i="12"/>
  <c r="I69" i="12"/>
  <c r="E70" i="12"/>
  <c r="H70" i="12"/>
  <c r="I70" i="12"/>
  <c r="E71" i="12"/>
  <c r="H71" i="12"/>
  <c r="I71" i="12"/>
  <c r="E72" i="12"/>
  <c r="H72" i="12"/>
  <c r="I72" i="12"/>
  <c r="E75" i="12"/>
  <c r="H75" i="12"/>
  <c r="I75" i="12"/>
  <c r="E76" i="12"/>
  <c r="H76" i="12"/>
  <c r="I76" i="12"/>
  <c r="E77" i="12"/>
  <c r="H77" i="12"/>
  <c r="I77" i="12"/>
  <c r="E78" i="12"/>
  <c r="H78" i="12"/>
  <c r="I78" i="12"/>
  <c r="E79" i="12"/>
  <c r="H79" i="12"/>
  <c r="I79" i="12"/>
  <c r="E80" i="12"/>
  <c r="H80" i="12"/>
  <c r="I80" i="12"/>
  <c r="E38" i="12"/>
  <c r="H38" i="12"/>
  <c r="I38" i="12"/>
  <c r="E39" i="12"/>
  <c r="H39" i="12"/>
  <c r="I39" i="12"/>
  <c r="E42" i="12"/>
  <c r="H42" i="12"/>
  <c r="I42" i="12"/>
  <c r="E43" i="12"/>
  <c r="H43" i="12"/>
  <c r="I43" i="12"/>
  <c r="E44" i="12"/>
  <c r="H44" i="12"/>
  <c r="I44" i="12"/>
  <c r="E45" i="12"/>
  <c r="H45" i="12"/>
  <c r="I45" i="12"/>
  <c r="E46" i="12"/>
  <c r="H46" i="12"/>
  <c r="I46" i="12"/>
  <c r="E47" i="12"/>
  <c r="H47" i="12"/>
  <c r="I47" i="12"/>
  <c r="E50" i="12"/>
  <c r="H50" i="12"/>
  <c r="I50" i="12"/>
  <c r="E51" i="12"/>
  <c r="H51" i="12"/>
  <c r="I51" i="12"/>
  <c r="E52" i="12"/>
  <c r="H52" i="12"/>
  <c r="I52" i="12"/>
  <c r="E53" i="12"/>
  <c r="H53" i="12"/>
  <c r="I53" i="12"/>
  <c r="E54" i="12"/>
  <c r="H54" i="12"/>
  <c r="I54" i="12"/>
  <c r="E55" i="12"/>
  <c r="H55" i="12"/>
  <c r="I55" i="12"/>
  <c r="E12" i="12"/>
  <c r="H12" i="12"/>
  <c r="I12" i="12"/>
  <c r="E13" i="12"/>
  <c r="H13" i="12"/>
  <c r="I13" i="12"/>
  <c r="E14" i="12"/>
  <c r="H14" i="12"/>
  <c r="I14" i="12"/>
  <c r="E15" i="12"/>
  <c r="H15" i="12"/>
  <c r="I15" i="12"/>
  <c r="E16" i="12"/>
  <c r="H16" i="12"/>
  <c r="I16" i="12"/>
  <c r="E17" i="12"/>
  <c r="H17" i="12"/>
  <c r="I17" i="12"/>
  <c r="E18" i="12"/>
  <c r="H18" i="12"/>
  <c r="I18" i="12"/>
  <c r="E19" i="12"/>
  <c r="H19" i="12"/>
  <c r="I19" i="12"/>
  <c r="E20" i="12"/>
  <c r="H20" i="12"/>
  <c r="I20" i="12"/>
  <c r="E21" i="12"/>
  <c r="H21" i="12"/>
  <c r="I21" i="12"/>
  <c r="E22" i="12"/>
  <c r="H22" i="12"/>
  <c r="I22" i="12"/>
  <c r="E23" i="12"/>
  <c r="H23" i="12"/>
  <c r="I23" i="12"/>
  <c r="E24" i="12"/>
  <c r="H24" i="12"/>
  <c r="I24" i="12"/>
  <c r="E25" i="12"/>
  <c r="H25" i="12"/>
  <c r="I25" i="12"/>
  <c r="E26" i="12"/>
  <c r="H26" i="12"/>
  <c r="I26" i="12"/>
  <c r="E27" i="12"/>
  <c r="H27" i="12"/>
  <c r="I27" i="12"/>
  <c r="E28" i="12"/>
  <c r="H28" i="12"/>
  <c r="I28" i="12"/>
  <c r="E29" i="12"/>
  <c r="H29" i="12"/>
  <c r="I29" i="12"/>
  <c r="E30" i="12"/>
  <c r="H30" i="12"/>
  <c r="I30" i="12"/>
  <c r="E31" i="12"/>
  <c r="H31" i="12"/>
  <c r="I31" i="12"/>
  <c r="E32" i="12"/>
  <c r="H32" i="12"/>
  <c r="I32" i="12"/>
  <c r="E33" i="12"/>
  <c r="H33" i="12"/>
  <c r="I33" i="12"/>
  <c r="E34" i="12"/>
  <c r="H34" i="12"/>
  <c r="I34" i="12"/>
  <c r="E35" i="12"/>
  <c r="H35" i="12"/>
  <c r="I35" i="12"/>
  <c r="E36" i="12"/>
  <c r="H36" i="12"/>
  <c r="I36" i="12"/>
  <c r="E37" i="12"/>
  <c r="H37" i="12"/>
  <c r="I37" i="12"/>
  <c r="E11" i="12"/>
  <c r="H11" i="12"/>
  <c r="I11" i="12"/>
  <c r="D57" i="12"/>
  <c r="D58" i="12"/>
  <c r="D59" i="12"/>
  <c r="D60" i="12"/>
  <c r="D61" i="12"/>
  <c r="D62" i="12"/>
  <c r="D63" i="12"/>
  <c r="D64" i="12"/>
  <c r="D65" i="12"/>
  <c r="D66" i="12"/>
  <c r="D67" i="12"/>
  <c r="D68" i="12"/>
  <c r="D69" i="12"/>
  <c r="D70" i="12"/>
  <c r="D71" i="12"/>
  <c r="D72" i="12"/>
  <c r="D73" i="12"/>
  <c r="D74" i="12"/>
  <c r="D75" i="12"/>
  <c r="D76" i="12"/>
  <c r="D77" i="12"/>
  <c r="D78" i="12"/>
  <c r="D79" i="12"/>
  <c r="D80"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12" i="12"/>
  <c r="D13" i="12"/>
  <c r="D14" i="12"/>
  <c r="D15" i="12"/>
  <c r="D16" i="12"/>
  <c r="D17" i="12"/>
  <c r="D18" i="12"/>
  <c r="D19" i="12"/>
  <c r="D20" i="12"/>
  <c r="D21" i="12"/>
  <c r="D22" i="12"/>
  <c r="D23" i="12"/>
  <c r="D24" i="12"/>
  <c r="D25" i="12"/>
  <c r="D26" i="12"/>
  <c r="D27" i="12"/>
  <c r="D28" i="12"/>
  <c r="D29" i="12"/>
  <c r="D30" i="12"/>
  <c r="D31" i="12"/>
  <c r="B63" i="12"/>
  <c r="B64" i="12"/>
  <c r="B65" i="12"/>
  <c r="B66" i="12"/>
  <c r="B67" i="12"/>
  <c r="B68" i="12"/>
  <c r="B69" i="12"/>
  <c r="B70" i="12"/>
  <c r="B71" i="12"/>
  <c r="B72" i="12"/>
  <c r="B73" i="12"/>
  <c r="B74" i="12"/>
  <c r="B75" i="12"/>
  <c r="B76" i="12"/>
  <c r="B77" i="12"/>
  <c r="B78" i="12"/>
  <c r="B79" i="12"/>
  <c r="B80" i="12"/>
  <c r="B40" i="12"/>
  <c r="B41" i="12"/>
  <c r="B42" i="12"/>
  <c r="B43" i="12"/>
  <c r="B44" i="12"/>
  <c r="B45" i="12"/>
  <c r="B46" i="12"/>
  <c r="B47" i="12"/>
  <c r="B48" i="12"/>
  <c r="B49" i="12"/>
  <c r="B50" i="12"/>
  <c r="B51" i="12"/>
  <c r="B52" i="12"/>
  <c r="B53" i="12"/>
  <c r="B54" i="12"/>
  <c r="B55" i="12"/>
  <c r="B56" i="12"/>
  <c r="B57" i="12"/>
  <c r="B58" i="12"/>
  <c r="B59" i="12"/>
  <c r="B60" i="12"/>
  <c r="B61" i="12"/>
  <c r="B62"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11" i="12"/>
  <c r="D57" i="1"/>
  <c r="D25" i="1"/>
  <c r="D24" i="1"/>
  <c r="J8" i="12"/>
  <c r="I8" i="12"/>
  <c r="H8" i="12"/>
  <c r="J7" i="12"/>
  <c r="I7" i="12"/>
  <c r="H7" i="12"/>
  <c r="J6" i="12"/>
  <c r="I6" i="12"/>
  <c r="H6" i="12"/>
  <c r="J8" i="16"/>
  <c r="I8" i="16"/>
  <c r="H8" i="16"/>
  <c r="J7" i="16"/>
  <c r="I7" i="16"/>
  <c r="H7" i="16"/>
  <c r="J6" i="16"/>
  <c r="I6" i="16"/>
  <c r="H6" i="16"/>
  <c r="B43" i="7"/>
  <c r="H8" i="7"/>
  <c r="I9" i="20"/>
  <c r="C7" i="20"/>
  <c r="C9" i="20"/>
  <c r="E32" i="20"/>
  <c r="C8" i="20"/>
  <c r="C8" i="7"/>
  <c r="C7" i="7"/>
  <c r="C6" i="7"/>
  <c r="L38" i="15"/>
  <c r="D11" i="12"/>
  <c r="N30" i="17"/>
  <c r="N31" i="17"/>
  <c r="N32" i="17"/>
  <c r="N29" i="17"/>
  <c r="N33" i="17"/>
  <c r="N34" i="17"/>
  <c r="N35" i="17"/>
  <c r="N36" i="17"/>
  <c r="N16" i="17"/>
  <c r="N17" i="17"/>
  <c r="N18" i="17"/>
  <c r="N19" i="17"/>
  <c r="N20" i="17"/>
  <c r="N21" i="17"/>
  <c r="N15" i="17"/>
  <c r="N22" i="17"/>
  <c r="F81" i="12"/>
  <c r="G81" i="12"/>
  <c r="L36" i="17"/>
  <c r="H67" i="1"/>
  <c r="G36" i="17"/>
  <c r="G67" i="1"/>
  <c r="I67" i="1"/>
  <c r="L22" i="17"/>
  <c r="H66" i="1"/>
  <c r="G22" i="17"/>
  <c r="G66" i="1"/>
  <c r="I66" i="1"/>
  <c r="G12" i="7"/>
  <c r="G14" i="7"/>
  <c r="G15" i="7"/>
  <c r="G16" i="7"/>
  <c r="G17" i="7"/>
  <c r="G18" i="7"/>
  <c r="G19" i="7"/>
  <c r="G20" i="7"/>
  <c r="G21" i="7"/>
  <c r="G22" i="7"/>
  <c r="G23" i="7"/>
  <c r="G24" i="7"/>
  <c r="G25" i="7"/>
  <c r="G26" i="7"/>
  <c r="G27" i="7"/>
  <c r="G28" i="7"/>
  <c r="G29" i="7"/>
  <c r="G30" i="7"/>
  <c r="G31" i="7"/>
  <c r="G32" i="7"/>
  <c r="G33" i="7"/>
  <c r="G35" i="7"/>
  <c r="G36" i="7"/>
  <c r="G37" i="7"/>
  <c r="G38" i="7"/>
  <c r="E39" i="7"/>
  <c r="G61" i="4"/>
  <c r="G66" i="4"/>
  <c r="G13" i="7"/>
  <c r="G11" i="7"/>
  <c r="G39" i="7"/>
  <c r="F39" i="7"/>
  <c r="G7" i="16"/>
  <c r="M7" i="15"/>
  <c r="G6" i="12"/>
  <c r="I7" i="20"/>
  <c r="H6" i="7"/>
  <c r="K7" i="17"/>
  <c r="H7" i="7"/>
  <c r="I8" i="20"/>
  <c r="K6" i="17"/>
  <c r="M6" i="15"/>
  <c r="E81" i="12"/>
  <c r="H81" i="12"/>
  <c r="G68" i="1"/>
  <c r="H61" i="4"/>
  <c r="H66" i="4"/>
  <c r="I81" i="12"/>
  <c r="H68" i="1"/>
  <c r="J62" i="1"/>
  <c r="J65" i="1"/>
  <c r="J61" i="1"/>
  <c r="I68" i="1"/>
  <c r="I69" i="1"/>
  <c r="I70" i="1"/>
  <c r="I72" i="1"/>
  <c r="F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B18" authorId="0" shapeId="0" xr:uid="{00000000-0006-0000-0000-00000100000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text>
    </comment>
    <comment ref="B19" authorId="0" shapeId="0" xr:uid="{00000000-0006-0000-0000-00000200000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also be included.</t>
        </r>
        <r>
          <rPr>
            <sz val="8"/>
            <color indexed="81"/>
            <rFont val="Tahoma"/>
            <family val="2"/>
          </rPr>
          <t xml:space="preserve">
</t>
        </r>
      </text>
    </comment>
    <comment ref="B20" authorId="0" shapeId="0" xr:uid="{00000000-0006-0000-0000-000003000000}">
      <text>
        <r>
          <rPr>
            <i/>
            <sz val="8"/>
            <color indexed="81"/>
            <rFont val="Arial"/>
            <family val="2"/>
          </rPr>
          <t>Costs associated with any playground equipment (turf material, playground border, perimeter playground fencing, and ADA access route), trash cans, bike racks, gazebo, walking trails, miscellaneous benches, or other DSHA approved on-site designated recreation areas.</t>
        </r>
      </text>
    </comment>
    <comment ref="B21" authorId="0" shapeId="0" xr:uid="{00000000-0006-0000-0000-00000400000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B22" authorId="0" shapeId="0" xr:uid="{00000000-0006-0000-0000-000005000000}">
      <text>
        <r>
          <rPr>
            <i/>
            <sz val="8"/>
            <color indexed="81"/>
            <rFont val="Arial"/>
            <family val="2"/>
          </rPr>
          <t>Costs include construction of roadway/parking areas, striping, re-surfacing, seal-coating, parking bumpers, and required signage.</t>
        </r>
        <r>
          <rPr>
            <sz val="8"/>
            <color indexed="81"/>
            <rFont val="Tahoma"/>
            <family val="2"/>
          </rPr>
          <t xml:space="preserve">
</t>
        </r>
      </text>
    </comment>
    <comment ref="B23" authorId="0" shapeId="0" xr:uid="{00000000-0006-0000-0000-00000600000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B24" authorId="1" shapeId="0" xr:uid="{00000000-0006-0000-0000-000007000000}">
      <text>
        <r>
          <rPr>
            <i/>
            <sz val="8"/>
            <color indexed="81"/>
            <rFont val="Arial"/>
            <family val="2"/>
          </rPr>
          <t>Includes all costs associated with bus stop improvements (shelter, benches, sidewalks, trash receptacles, etc.).</t>
        </r>
      </text>
    </comment>
    <comment ref="B27" authorId="0" shapeId="0" xr:uid="{00000000-0006-0000-0000-000008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B28" authorId="0" shapeId="0" xr:uid="{00000000-0006-0000-0000-00000900000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B29" authorId="0" shapeId="0" xr:uid="{00000000-0006-0000-0000-00000A000000}">
      <text>
        <r>
          <rPr>
            <i/>
            <sz val="8"/>
            <color indexed="81"/>
            <rFont val="Arial"/>
            <family val="2"/>
          </rPr>
          <t>Costs associated with any concrete sitework (curbs, sidewalks, etc.) and/or concrete building components (foundation work, porches, patios, slabs, floor decks, stairs, etc.), and/or miscellaneous gypcrete work.</t>
        </r>
      </text>
    </comment>
    <comment ref="B30" authorId="0" shapeId="0" xr:uid="{00000000-0006-0000-0000-00000B00000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B31" authorId="0" shapeId="0" xr:uid="{00000000-0006-0000-0000-00000C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B32" authorId="0" shapeId="0" xr:uid="{00000000-0006-0000-0000-00000D00000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B33" authorId="0" shapeId="0" xr:uid="{00000000-0006-0000-0000-00000E000000}">
      <text>
        <r>
          <rPr>
            <i/>
            <sz val="8"/>
            <color indexed="81"/>
            <rFont val="Arial"/>
            <family val="2"/>
          </rPr>
          <t>Costs associated with the installation of trim, window sills, baseboards, and casework.</t>
        </r>
        <r>
          <rPr>
            <sz val="8"/>
            <color indexed="81"/>
            <rFont val="Tahoma"/>
            <family val="2"/>
          </rPr>
          <t xml:space="preserve">
</t>
        </r>
      </text>
    </comment>
    <comment ref="B34" authorId="0" shapeId="0" xr:uid="{00000000-0006-0000-0000-00000F000000}">
      <text>
        <r>
          <rPr>
            <i/>
            <sz val="8"/>
            <color indexed="81"/>
            <rFont val="Arial"/>
            <family val="2"/>
          </rPr>
          <t>Costs associated with the material and installation of kitchen cabinets (including all base and wall cabinets, countertops, side and wall splash guards) and bathroom vanities.</t>
        </r>
        <r>
          <rPr>
            <sz val="8"/>
            <color indexed="81"/>
            <rFont val="Tahoma"/>
            <family val="2"/>
          </rPr>
          <t xml:space="preserve">
</t>
        </r>
      </text>
    </comment>
    <comment ref="B35" authorId="0" shapeId="0" xr:uid="{00000000-0006-0000-0000-00001000000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B36" authorId="0" shapeId="0" xr:uid="{00000000-0006-0000-0000-000011000000}">
      <text>
        <r>
          <rPr>
            <i/>
            <sz val="8"/>
            <color indexed="81"/>
            <rFont val="Arial"/>
            <family val="2"/>
          </rPr>
          <t>Costs associated with all insulation types (batt, blown-in, spray-on, fire stopping, rigid, etc.) located at slabs/footers, walls, floors, and attic areas.</t>
        </r>
      </text>
    </comment>
    <comment ref="B37" authorId="0" shapeId="0" xr:uid="{00000000-0006-0000-0000-000012000000}">
      <text>
        <r>
          <rPr>
            <i/>
            <sz val="8"/>
            <color indexed="81"/>
            <rFont val="Arial"/>
            <family val="2"/>
          </rPr>
          <t>Costs associated with all roofing, including, but not limited to, shingles, vents, metal flashing, underlayment, ice shields and rubber roofs. Miscellaneous items associated with the roofing system such as drip edges, fascias, and gutters may also be included.</t>
        </r>
        <r>
          <rPr>
            <sz val="8"/>
            <color indexed="81"/>
            <rFont val="Tahoma"/>
            <family val="2"/>
          </rPr>
          <t xml:space="preserve">
</t>
        </r>
      </text>
    </comment>
    <comment ref="B38" authorId="0" shapeId="0" xr:uid="{00000000-0006-0000-0000-000013000000}">
      <text>
        <r>
          <rPr>
            <i/>
            <sz val="8"/>
            <color indexed="81"/>
            <rFont val="Arial"/>
            <family val="2"/>
          </rPr>
          <t>Costs associated with structural metal elements such as headers, columns, beams, and steel stairs, as well as miscellanous metals such as interior and exterior metal railings.</t>
        </r>
        <r>
          <rPr>
            <sz val="8"/>
            <color indexed="81"/>
            <rFont val="Tahoma"/>
            <family val="2"/>
          </rPr>
          <t xml:space="preserve">
</t>
        </r>
      </text>
    </comment>
    <comment ref="B39" authorId="0" shapeId="0" xr:uid="{00000000-0006-0000-0000-000014000000}">
      <text>
        <r>
          <rPr>
            <i/>
            <sz val="8"/>
            <color indexed="81"/>
            <rFont val="Arial"/>
            <family val="2"/>
          </rPr>
          <t>Costs associated with the materials and installation of interior and exterior doors, patio doors, metal or wood frames, hardware for doors and lock systems, hinges, and doorstops.</t>
        </r>
        <r>
          <rPr>
            <sz val="8"/>
            <color indexed="81"/>
            <rFont val="Tahoma"/>
            <family val="2"/>
          </rPr>
          <t xml:space="preserve">
</t>
        </r>
      </text>
    </comment>
    <comment ref="B40" authorId="0" shapeId="0" xr:uid="{00000000-0006-0000-0000-000015000000}">
      <text>
        <r>
          <rPr>
            <i/>
            <sz val="8"/>
            <color indexed="81"/>
            <rFont val="Arial"/>
            <family val="2"/>
          </rPr>
          <t>Costs associated with material and installation of all windows, including screens.</t>
        </r>
      </text>
    </comment>
    <comment ref="B41" authorId="0" shapeId="0" xr:uid="{00000000-0006-0000-0000-000016000000}">
      <text>
        <r>
          <rPr>
            <i/>
            <sz val="8"/>
            <color indexed="81"/>
            <rFont val="Arial"/>
            <family val="2"/>
          </rPr>
          <t>Costs associated with gypsum board, spackling, tape, and finishing work.</t>
        </r>
        <r>
          <rPr>
            <sz val="8"/>
            <color indexed="81"/>
            <rFont val="Tahoma"/>
            <family val="2"/>
          </rPr>
          <t xml:space="preserve">
</t>
        </r>
      </text>
    </comment>
    <comment ref="B42" authorId="0" shapeId="0" xr:uid="{00000000-0006-0000-0000-000017000000}">
      <text>
        <r>
          <rPr>
            <i/>
            <sz val="8"/>
            <color indexed="81"/>
            <rFont val="Arial"/>
            <family val="2"/>
          </rPr>
          <t>Costs associated with materials and installation of vinyl plank, engineered flooring, sheet goods, VCT, and any underlayments for the property.</t>
        </r>
        <r>
          <rPr>
            <sz val="8"/>
            <color indexed="81"/>
            <rFont val="Tahoma"/>
            <family val="2"/>
          </rPr>
          <t xml:space="preserve">
</t>
        </r>
      </text>
    </comment>
    <comment ref="B43" authorId="0" shapeId="0" xr:uid="{00000000-0006-0000-0000-000018000000}">
      <text>
        <r>
          <rPr>
            <i/>
            <sz val="8"/>
            <color indexed="81"/>
            <rFont val="Arial"/>
            <family val="2"/>
          </rPr>
          <t>Costs associated with materials and istallation of carpet and/or carpet tiles, padding, and special underlayment for the property.</t>
        </r>
      </text>
    </comment>
    <comment ref="B44" authorId="0" shapeId="0" xr:uid="{00000000-0006-0000-0000-000019000000}">
      <text>
        <r>
          <rPr>
            <i/>
            <sz val="8"/>
            <color indexed="81"/>
            <rFont val="Arial"/>
            <family val="2"/>
          </rPr>
          <t>Costs associated with all ceramic tile installation including flooring, tub surrounds, and backsplashes.</t>
        </r>
      </text>
    </comment>
    <comment ref="B45" authorId="0" shapeId="0" xr:uid="{00000000-0006-0000-0000-00001A000000}">
      <text>
        <r>
          <rPr>
            <i/>
            <sz val="8"/>
            <color indexed="81"/>
            <rFont val="Arial"/>
            <family val="2"/>
          </rPr>
          <t>Costs associated with all interior and exterior painting as defined in the specifications and manufacturer’s recommendations.</t>
        </r>
      </text>
    </comment>
    <comment ref="B46" authorId="0" shapeId="0" xr:uid="{00000000-0006-0000-0000-00001B000000}">
      <text>
        <r>
          <rPr>
            <i/>
            <sz val="8"/>
            <color indexed="81"/>
            <rFont val="Arial"/>
            <family val="2"/>
          </rPr>
          <t>Costs associated with any window treatments (blinds, curtains, etc.) on the property.</t>
        </r>
      </text>
    </comment>
    <comment ref="B47" authorId="0" shapeId="0" xr:uid="{00000000-0006-0000-0000-00001C000000}">
      <text>
        <r>
          <rPr>
            <i/>
            <sz val="8"/>
            <color indexed="81"/>
            <rFont val="Arial"/>
            <family val="2"/>
          </rPr>
          <t>Costs include fire extinguishers, handicap accessibility requirements, mailboxes, unit and building identification numbers, and closet shelving and vinyl coated components.</t>
        </r>
      </text>
    </comment>
    <comment ref="B48" authorId="0" shapeId="0" xr:uid="{00000000-0006-0000-0000-00001D000000}">
      <text>
        <r>
          <rPr>
            <i/>
            <sz val="8"/>
            <color indexed="81"/>
            <rFont val="Arial"/>
            <family val="2"/>
          </rPr>
          <t xml:space="preserve">Costs associated with shower rods, grab bars, towel bars, toilet paper holders, mirrors, and medicine cabinets for the units. </t>
        </r>
      </text>
    </comment>
    <comment ref="B49" authorId="0" shapeId="0" xr:uid="{00000000-0006-0000-0000-00001E00000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B50" authorId="1" shapeId="0" xr:uid="{00000000-0006-0000-0000-00001F000000}">
      <text>
        <r>
          <rPr>
            <i/>
            <sz val="8"/>
            <color indexed="81"/>
            <rFont val="Arial"/>
            <family val="2"/>
          </rPr>
          <t>Costs associated with elevator materials and installation.</t>
        </r>
      </text>
    </comment>
    <comment ref="B51" authorId="0" shapeId="0" xr:uid="{00000000-0006-0000-0000-000020000000}">
      <text>
        <r>
          <rPr>
            <i/>
            <sz val="8"/>
            <color indexed="81"/>
            <rFont val="Arial"/>
            <family val="2"/>
          </rPr>
          <t>Costs associated with all rough and finished plumbing, included, but limited to, hot and cold water supplies, sanitary connections, venting, and the purchase and setting of fixtures (toilets, tubs, sinks, showers, dishwashers, garbage disposals, water heaters, hose bibs, laundry rooms).</t>
        </r>
        <r>
          <rPr>
            <sz val="8"/>
            <color indexed="81"/>
            <rFont val="Tahoma"/>
            <family val="2"/>
          </rPr>
          <t xml:space="preserve">
</t>
        </r>
      </text>
    </comment>
    <comment ref="B52" authorId="0" shapeId="0" xr:uid="{00000000-0006-0000-0000-000021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B53" authorId="0" shapeId="0" xr:uid="{00000000-0006-0000-0000-000022000000}">
      <text>
        <r>
          <rPr>
            <i/>
            <sz val="8"/>
            <color indexed="81"/>
            <rFont val="Arial"/>
            <family val="2"/>
          </rPr>
          <t>Costs associated with materials and installation of heating and air conditioning systems for the units and common areas (must be code compliant systems).</t>
        </r>
        <r>
          <rPr>
            <sz val="8"/>
            <color indexed="81"/>
            <rFont val="Tahoma"/>
            <family val="2"/>
          </rPr>
          <t xml:space="preserve">
</t>
        </r>
      </text>
    </comment>
    <comment ref="B54" authorId="0" shapeId="0" xr:uid="{00000000-0006-0000-0000-00002300000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B55" authorId="0" shapeId="0" xr:uid="{00000000-0006-0000-0000-00002400000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B56" authorId="0" shapeId="0" xr:uid="{00000000-0006-0000-0000-00002500000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solar panels/solar field (if located on the property), fencing, and/or all associated electrical connections.  Energy generated shall benefit the property, community building, parking lot, and common areas directly.</t>
        </r>
      </text>
    </comment>
    <comment ref="B57" authorId="0" shapeId="0" xr:uid="{00000000-0006-0000-0000-000026000000}">
      <text>
        <r>
          <rPr>
            <i/>
            <sz val="8"/>
            <color indexed="81"/>
            <rFont val="Arial"/>
            <family val="2"/>
          </rPr>
          <t>Costs associated with all soil or other treatments for new construction and rehabilitation, and/or continuation of existing bait and pest control systems.</t>
        </r>
      </text>
    </comment>
    <comment ref="B60" authorId="0" shapeId="0" xr:uid="{00000000-0006-0000-0000-000027000000}">
      <text>
        <r>
          <rPr>
            <i/>
            <sz val="8"/>
            <color indexed="81"/>
            <rFont val="Arial"/>
            <family val="2"/>
          </rPr>
          <t>All costs associated with the construction of the community building if it is a separate building that does not contain any residential units (aside from the manager and/or maintenance unit). Sitework costs should be included in the appropriate lines.</t>
        </r>
      </text>
    </comment>
    <comment ref="B64" authorId="0" shapeId="0" xr:uid="{00000000-0006-0000-0000-000028000000}">
      <text>
        <r>
          <rPr>
            <i/>
            <sz val="8"/>
            <color indexed="81"/>
            <rFont val="Arial"/>
            <family val="2"/>
          </rPr>
          <t>Costs associated with obtaining and maintaining the P&amp;P Bond for the duration of the construction period. Must be approved by DSHA to be included.</t>
        </r>
      </text>
    </comment>
    <comment ref="B65" authorId="0" shapeId="0" xr:uid="{00000000-0006-0000-0000-000029000000}">
      <text>
        <r>
          <rPr>
            <i/>
            <sz val="8"/>
            <color indexed="81"/>
            <rFont val="Arial"/>
            <family val="2"/>
          </rPr>
          <t>Costs associated with completing the Contractor's Cost Certification only. IOI cost certifications are not eligible. Must be approved by DSHA to be included.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J8" authorId="0" shapeId="0" xr:uid="{00000000-0006-0000-0100-000001000000}">
      <text>
        <r>
          <rPr>
            <i/>
            <sz val="8"/>
            <color indexed="81"/>
            <rFont val="Arial"/>
            <family val="2"/>
          </rPr>
          <t>mm/dd/yyyy</t>
        </r>
        <r>
          <rPr>
            <sz val="9"/>
            <color indexed="81"/>
            <rFont val="Tahoma"/>
            <family val="2"/>
          </rPr>
          <t xml:space="preserve">
</t>
        </r>
      </text>
    </comment>
    <comment ref="B16" authorId="1" shapeId="0" xr:uid="{00000000-0006-0000-0100-000002000000}">
      <text>
        <r>
          <rPr>
            <i/>
            <sz val="8"/>
            <color indexed="81"/>
            <rFont val="Arial"/>
            <family val="2"/>
          </rPr>
          <t>General Contractor to input corresponding AIA/Specification construction division.</t>
        </r>
      </text>
    </comment>
    <comment ref="F16" authorId="1" shapeId="0" xr:uid="{00000000-0006-0000-0100-000003000000}">
      <text>
        <r>
          <rPr>
            <i/>
            <sz val="8"/>
            <color indexed="81"/>
            <rFont val="Arial"/>
            <family val="2"/>
          </rPr>
          <t>Cells in this column are linked to Form D102</t>
        </r>
        <r>
          <rPr>
            <sz val="8"/>
            <color indexed="81"/>
            <rFont val="Tahoma"/>
            <family val="2"/>
          </rPr>
          <t xml:space="preserve">
</t>
        </r>
      </text>
    </comment>
    <comment ref="H16" authorId="1" shapeId="0" xr:uid="{00000000-0006-0000-0100-000004000000}">
      <text>
        <r>
          <rPr>
            <i/>
            <sz val="8"/>
            <color indexed="81"/>
            <rFont val="Arial"/>
            <family val="2"/>
          </rPr>
          <t>Cells in this column are linked to Form D104B and D106</t>
        </r>
        <r>
          <rPr>
            <sz val="8"/>
            <color indexed="81"/>
            <rFont val="Tahoma"/>
            <family val="2"/>
          </rPr>
          <t xml:space="preserve">
</t>
        </r>
      </text>
    </comment>
    <comment ref="I16" authorId="1" shapeId="0" xr:uid="{00000000-0006-0000-0100-000005000000}">
      <text>
        <r>
          <rPr>
            <i/>
            <sz val="8"/>
            <color indexed="81"/>
            <rFont val="Arial"/>
            <family val="2"/>
          </rPr>
          <t>Total Requests to Date = Previous Draw Requests plus Current Draw Requests. Column F + Column G</t>
        </r>
        <r>
          <rPr>
            <sz val="8"/>
            <color indexed="81"/>
            <rFont val="Tahoma"/>
            <family val="2"/>
          </rPr>
          <t xml:space="preserve">
</t>
        </r>
      </text>
    </comment>
    <comment ref="J16" authorId="1" shapeId="0" xr:uid="{00000000-0006-0000-0100-000006000000}">
      <text>
        <r>
          <rPr>
            <i/>
            <sz val="8"/>
            <color indexed="81"/>
            <rFont val="Arial"/>
            <family val="2"/>
          </rPr>
          <t>Percentage derived by dividing Total Requests to Date by Budgeted Cost.  Column H divided by Column E.</t>
        </r>
        <r>
          <rPr>
            <i/>
            <sz val="8"/>
            <color indexed="81"/>
            <rFont val="Tahoma"/>
            <family val="2"/>
          </rPr>
          <t xml:space="preserve">
</t>
        </r>
      </text>
    </comment>
    <comment ref="K16" authorId="1" shapeId="0" xr:uid="{00000000-0006-0000-0100-000007000000}">
      <text>
        <r>
          <rPr>
            <i/>
            <sz val="8"/>
            <color indexed="81"/>
            <rFont val="Tahoma"/>
            <family val="2"/>
          </rPr>
          <t>Column E minus Column H</t>
        </r>
        <r>
          <rPr>
            <sz val="8"/>
            <color indexed="81"/>
            <rFont val="Tahoma"/>
            <family val="2"/>
          </rPr>
          <t xml:space="preserve">
</t>
        </r>
      </text>
    </comment>
    <comment ref="C17" authorId="1" shapeId="0" xr:uid="{00000000-0006-0000-0100-00000800000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text>
    </comment>
    <comment ref="C18" authorId="1" shapeId="0" xr:uid="{00000000-0006-0000-0100-00000900000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also be included.</t>
        </r>
        <r>
          <rPr>
            <sz val="8"/>
            <color indexed="81"/>
            <rFont val="Tahoma"/>
            <family val="2"/>
          </rPr>
          <t xml:space="preserve">
</t>
        </r>
      </text>
    </comment>
    <comment ref="C19" authorId="1" shapeId="0" xr:uid="{00000000-0006-0000-0100-00000A000000}">
      <text>
        <r>
          <rPr>
            <i/>
            <sz val="8"/>
            <color indexed="81"/>
            <rFont val="Arial"/>
            <family val="2"/>
          </rPr>
          <t>Costs associated with any playground equipment (turf material, playground border, perimeter playground fencing, and ADA access route), trash cans, bike racks, gazebo, walking trails, miscellaneous benches, or other DSHA approved on-site designated recreation areas.</t>
        </r>
      </text>
    </comment>
    <comment ref="C20" authorId="1" shapeId="0" xr:uid="{00000000-0006-0000-0100-00000B00000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C21" authorId="1" shapeId="0" xr:uid="{00000000-0006-0000-0100-00000C000000}">
      <text>
        <r>
          <rPr>
            <i/>
            <sz val="8"/>
            <color indexed="81"/>
            <rFont val="Arial"/>
            <family val="2"/>
          </rPr>
          <t>Costs include construction of roadway/parking areas, striping, re-surfacing, seal-coating, parking bumpers, and required signage.</t>
        </r>
        <r>
          <rPr>
            <sz val="8"/>
            <color indexed="81"/>
            <rFont val="Tahoma"/>
            <family val="2"/>
          </rPr>
          <t xml:space="preserve">
</t>
        </r>
      </text>
    </comment>
    <comment ref="C22" authorId="1" shapeId="0" xr:uid="{00000000-0006-0000-0100-00000D00000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C23" authorId="0" shapeId="0" xr:uid="{00000000-0006-0000-0100-00000E000000}">
      <text>
        <r>
          <rPr>
            <i/>
            <sz val="8"/>
            <color indexed="81"/>
            <rFont val="Arial"/>
            <family val="2"/>
          </rPr>
          <t>Includes all costs associated with bus stop improvements (shelter, benches, sidewalks, trash receptacles, etc.).</t>
        </r>
      </text>
    </comment>
    <comment ref="C26" authorId="1" shapeId="0" xr:uid="{00000000-0006-0000-0100-00000F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C27" authorId="1" shapeId="0" xr:uid="{00000000-0006-0000-0100-00001000000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C28" authorId="1" shapeId="0" xr:uid="{00000000-0006-0000-0100-000011000000}">
      <text>
        <r>
          <rPr>
            <i/>
            <sz val="8"/>
            <color indexed="81"/>
            <rFont val="Arial"/>
            <family val="2"/>
          </rPr>
          <t>Costs associated with any concrete sitework (curbs, sidewalks, etc.) and/or concrete building components (foundation work, porches, patios, slabs, floor decks, stairs, etc.), and/or miscellaneous gypcrete work.</t>
        </r>
      </text>
    </comment>
    <comment ref="C29" authorId="1" shapeId="0" xr:uid="{00000000-0006-0000-0100-00001200000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C30" authorId="1" shapeId="0" xr:uid="{00000000-0006-0000-0100-000013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C31" authorId="1" shapeId="0" xr:uid="{00000000-0006-0000-0100-00001400000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C32" authorId="1" shapeId="0" xr:uid="{00000000-0006-0000-0100-000015000000}">
      <text>
        <r>
          <rPr>
            <i/>
            <sz val="8"/>
            <color indexed="81"/>
            <rFont val="Arial"/>
            <family val="2"/>
          </rPr>
          <t>Costs associated with the installation of trim, window sills, baseboards, and casework.</t>
        </r>
        <r>
          <rPr>
            <sz val="8"/>
            <color indexed="81"/>
            <rFont val="Tahoma"/>
            <family val="2"/>
          </rPr>
          <t xml:space="preserve">
</t>
        </r>
      </text>
    </comment>
    <comment ref="C33" authorId="1" shapeId="0" xr:uid="{00000000-0006-0000-0100-000016000000}">
      <text>
        <r>
          <rPr>
            <i/>
            <sz val="8"/>
            <color indexed="81"/>
            <rFont val="Arial"/>
            <family val="2"/>
          </rPr>
          <t>Costs associated with the material and installation of kitchen cabinets (including all base and wall cabinets, countertops, side and wall splash guards) and bathroom vanities.</t>
        </r>
        <r>
          <rPr>
            <sz val="8"/>
            <color indexed="81"/>
            <rFont val="Tahoma"/>
            <family val="2"/>
          </rPr>
          <t xml:space="preserve">
</t>
        </r>
      </text>
    </comment>
    <comment ref="C34" authorId="1" shapeId="0" xr:uid="{00000000-0006-0000-0100-00001700000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C35" authorId="1" shapeId="0" xr:uid="{00000000-0006-0000-0100-000018000000}">
      <text>
        <r>
          <rPr>
            <i/>
            <sz val="8"/>
            <color indexed="81"/>
            <rFont val="Arial"/>
            <family val="2"/>
          </rPr>
          <t>Costs associated with all insulation types (batt, blown-in, spray-on, fire stopping, rigid, etc.) located at slabs/footers, walls, floors, and attic areas.</t>
        </r>
      </text>
    </comment>
    <comment ref="C36" authorId="1" shapeId="0" xr:uid="{00000000-0006-0000-0100-000019000000}">
      <text>
        <r>
          <rPr>
            <i/>
            <sz val="8"/>
            <color indexed="81"/>
            <rFont val="Arial"/>
            <family val="2"/>
          </rPr>
          <t>Costs associated with all roofing, including, but not limited to, shingles, vents, metal flashing, underlayment, ice shields and rubber roofs. Miscellaneous items associated with the roofing system such as drip edges, fascias, and gutters may also be included.</t>
        </r>
        <r>
          <rPr>
            <sz val="8"/>
            <color indexed="81"/>
            <rFont val="Tahoma"/>
            <family val="2"/>
          </rPr>
          <t xml:space="preserve">
</t>
        </r>
      </text>
    </comment>
    <comment ref="C37" authorId="1" shapeId="0" xr:uid="{00000000-0006-0000-0100-00001A000000}">
      <text>
        <r>
          <rPr>
            <i/>
            <sz val="8"/>
            <color indexed="81"/>
            <rFont val="Arial"/>
            <family val="2"/>
          </rPr>
          <t>Costs associated with structural metal elements such as headers, columns, beams, and steel stairs, as well as miscellanous metals such as interior and exterior metal railings.</t>
        </r>
        <r>
          <rPr>
            <sz val="8"/>
            <color indexed="81"/>
            <rFont val="Tahoma"/>
            <family val="2"/>
          </rPr>
          <t xml:space="preserve">
</t>
        </r>
      </text>
    </comment>
    <comment ref="C38" authorId="1" shapeId="0" xr:uid="{00000000-0006-0000-0100-00001B000000}">
      <text>
        <r>
          <rPr>
            <i/>
            <sz val="8"/>
            <color indexed="81"/>
            <rFont val="Arial"/>
            <family val="2"/>
          </rPr>
          <t>Costs associated with the materials and installation of interior and exterior doors, patio doors, metal or wood frames, hardware for doors and lock systems, hinges, and doorstops.</t>
        </r>
        <r>
          <rPr>
            <sz val="8"/>
            <color indexed="81"/>
            <rFont val="Tahoma"/>
            <family val="2"/>
          </rPr>
          <t xml:space="preserve">
</t>
        </r>
      </text>
    </comment>
    <comment ref="C39" authorId="1" shapeId="0" xr:uid="{00000000-0006-0000-0100-00001C000000}">
      <text>
        <r>
          <rPr>
            <i/>
            <sz val="8"/>
            <color indexed="81"/>
            <rFont val="Arial"/>
            <family val="2"/>
          </rPr>
          <t>Costs associated with material and installation of all windows, including screens.</t>
        </r>
      </text>
    </comment>
    <comment ref="C40" authorId="1" shapeId="0" xr:uid="{00000000-0006-0000-0100-00001D000000}">
      <text>
        <r>
          <rPr>
            <i/>
            <sz val="8"/>
            <color indexed="81"/>
            <rFont val="Arial"/>
            <family val="2"/>
          </rPr>
          <t>Costs associated with gypsum board, spackling, tape, and finishing work.</t>
        </r>
        <r>
          <rPr>
            <sz val="8"/>
            <color indexed="81"/>
            <rFont val="Tahoma"/>
            <family val="2"/>
          </rPr>
          <t xml:space="preserve">
</t>
        </r>
      </text>
    </comment>
    <comment ref="C41" authorId="1" shapeId="0" xr:uid="{00000000-0006-0000-0100-00001E000000}">
      <text>
        <r>
          <rPr>
            <i/>
            <sz val="8"/>
            <color indexed="81"/>
            <rFont val="Arial"/>
            <family val="2"/>
          </rPr>
          <t>Costs associated with materials and installation of vinyl plank, engineered flooring, sheet goods, VCT, and any underlayments for the property.</t>
        </r>
        <r>
          <rPr>
            <sz val="8"/>
            <color indexed="81"/>
            <rFont val="Tahoma"/>
            <family val="2"/>
          </rPr>
          <t xml:space="preserve">
</t>
        </r>
      </text>
    </comment>
    <comment ref="C42" authorId="1" shapeId="0" xr:uid="{00000000-0006-0000-0100-00001F000000}">
      <text>
        <r>
          <rPr>
            <i/>
            <sz val="8"/>
            <color indexed="81"/>
            <rFont val="Arial"/>
            <family val="2"/>
          </rPr>
          <t>Costs associated with materials and istallation of carpet and/or carpet tiles, padding, and special underlayment for the property.</t>
        </r>
      </text>
    </comment>
    <comment ref="C43" authorId="1" shapeId="0" xr:uid="{00000000-0006-0000-0100-000020000000}">
      <text>
        <r>
          <rPr>
            <i/>
            <sz val="8"/>
            <color indexed="81"/>
            <rFont val="Arial"/>
            <family val="2"/>
          </rPr>
          <t>Costs associated with all ceramic tile installation including flooring, tub surrounds, and backsplashes.</t>
        </r>
      </text>
    </comment>
    <comment ref="C44" authorId="1" shapeId="0" xr:uid="{00000000-0006-0000-0100-000021000000}">
      <text>
        <r>
          <rPr>
            <i/>
            <sz val="8"/>
            <color indexed="81"/>
            <rFont val="Arial"/>
            <family val="2"/>
          </rPr>
          <t>Costs associated with all interior and exterior painting as defined in the specifications and manufacturer’s recommendations.</t>
        </r>
      </text>
    </comment>
    <comment ref="C45" authorId="1" shapeId="0" xr:uid="{00000000-0006-0000-0100-000022000000}">
      <text>
        <r>
          <rPr>
            <i/>
            <sz val="8"/>
            <color indexed="81"/>
            <rFont val="Arial"/>
            <family val="2"/>
          </rPr>
          <t>Costs associated with any window treatments (blinds, curtains, etc.) on the property.</t>
        </r>
      </text>
    </comment>
    <comment ref="C46" authorId="1" shapeId="0" xr:uid="{00000000-0006-0000-0100-000023000000}">
      <text>
        <r>
          <rPr>
            <i/>
            <sz val="8"/>
            <color indexed="81"/>
            <rFont val="Arial"/>
            <family val="2"/>
          </rPr>
          <t>Costs include fire extinguishers, handicap accessibility requirements, mailboxes, unit and building identification numbers, and closet shelving and vinyl coated components.</t>
        </r>
      </text>
    </comment>
    <comment ref="C47" authorId="1" shapeId="0" xr:uid="{00000000-0006-0000-0100-000024000000}">
      <text>
        <r>
          <rPr>
            <i/>
            <sz val="8"/>
            <color indexed="81"/>
            <rFont val="Arial"/>
            <family val="2"/>
          </rPr>
          <t xml:space="preserve">Costs associated with shower rods, grab bars, towel bars, toilet paper holders, mirrors, and medicine cabinets for the units. </t>
        </r>
      </text>
    </comment>
    <comment ref="C48" authorId="1" shapeId="0" xr:uid="{00000000-0006-0000-0100-00002500000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C49" authorId="0" shapeId="0" xr:uid="{00000000-0006-0000-0100-000026000000}">
      <text>
        <r>
          <rPr>
            <i/>
            <sz val="8"/>
            <color indexed="81"/>
            <rFont val="Arial"/>
            <family val="2"/>
          </rPr>
          <t>Costs associated with elevator materials and installation.</t>
        </r>
      </text>
    </comment>
    <comment ref="C50" authorId="1" shapeId="0" xr:uid="{00000000-0006-0000-0100-000027000000}">
      <text>
        <r>
          <rPr>
            <i/>
            <sz val="8"/>
            <color indexed="81"/>
            <rFont val="Arial"/>
            <family val="2"/>
          </rPr>
          <t>Costs associated with all rough and finished plumbing, included, but limited to, hot and cold water supplies, sanitary connections, venting, and the purchase and setting of fixtures (toilets, tubs, sinks, showers, dishwashers, garbage disposals, water heaters, hose bibs, laundry rooms).</t>
        </r>
        <r>
          <rPr>
            <sz val="8"/>
            <color indexed="81"/>
            <rFont val="Tahoma"/>
            <family val="2"/>
          </rPr>
          <t xml:space="preserve">
</t>
        </r>
      </text>
    </comment>
    <comment ref="C51" authorId="1" shapeId="0" xr:uid="{00000000-0006-0000-0100-000028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C52" authorId="1" shapeId="0" xr:uid="{00000000-0006-0000-0100-000029000000}">
      <text>
        <r>
          <rPr>
            <i/>
            <sz val="8"/>
            <color indexed="81"/>
            <rFont val="Arial"/>
            <family val="2"/>
          </rPr>
          <t>Costs associated with materials and installation of heating and air conditioning systems for the units and common areas (must be code compliant systems).</t>
        </r>
        <r>
          <rPr>
            <sz val="8"/>
            <color indexed="81"/>
            <rFont val="Tahoma"/>
            <family val="2"/>
          </rPr>
          <t xml:space="preserve">
</t>
        </r>
      </text>
    </comment>
    <comment ref="C53" authorId="1" shapeId="0" xr:uid="{00000000-0006-0000-0100-00002A00000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C54" authorId="1" shapeId="0" xr:uid="{00000000-0006-0000-0100-00002B00000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C55" authorId="1" shapeId="0" xr:uid="{00000000-0006-0000-0100-00002C00000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solar panels/solar field (if located on the property), fencing, and/or all associated electrical connections.  Energy generated shall benefit the property, community building, parking lot, and common areas directly.</t>
        </r>
      </text>
    </comment>
    <comment ref="C56" authorId="1" shapeId="0" xr:uid="{00000000-0006-0000-0100-00002D000000}">
      <text>
        <r>
          <rPr>
            <i/>
            <sz val="8"/>
            <color indexed="81"/>
            <rFont val="Arial"/>
            <family val="2"/>
          </rPr>
          <t>Costs associated with all soil or other treatments for new construction and rehabilitation, and/or continuation of existing bait and pest control systems.</t>
        </r>
      </text>
    </comment>
    <comment ref="C59" authorId="1" shapeId="0" xr:uid="{00000000-0006-0000-0100-00002E000000}">
      <text>
        <r>
          <rPr>
            <i/>
            <sz val="8"/>
            <color indexed="81"/>
            <rFont val="Arial"/>
            <family val="2"/>
          </rPr>
          <t>All costs associated with the construction of the community building if it is a separate building that does not contain any residential units (aside from the manager and/or maintenance unit). Sitework costs should be included in the appropriate lines.</t>
        </r>
      </text>
    </comment>
    <comment ref="C63" authorId="1" shapeId="0" xr:uid="{00000000-0006-0000-0100-00002F000000}">
      <text>
        <r>
          <rPr>
            <i/>
            <sz val="8"/>
            <color indexed="81"/>
            <rFont val="Arial"/>
            <family val="2"/>
          </rPr>
          <t>Costs associated with obtaining and maintaining the P&amp;P Bond for the duration of the construction period. Must be approved by DSHA to be included.</t>
        </r>
      </text>
    </comment>
    <comment ref="C64" authorId="1" shapeId="0" xr:uid="{00000000-0006-0000-0100-000030000000}">
      <text>
        <r>
          <rPr>
            <i/>
            <sz val="8"/>
            <color indexed="81"/>
            <rFont val="Arial"/>
            <family val="2"/>
          </rPr>
          <t>Costs associated with completing the Contractor's Cost Certification only. IOI cost certifications are not eligible. Must be approved by DSHA to be included.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A10" authorId="0" shapeId="0" xr:uid="{00000000-0006-0000-0400-000001000000}">
      <text>
        <r>
          <rPr>
            <i/>
            <sz val="8"/>
            <color indexed="81"/>
            <rFont val="Tahoma"/>
            <family val="2"/>
          </rPr>
          <t>List the contract number for the specified subcontractor</t>
        </r>
        <r>
          <rPr>
            <sz val="8"/>
            <color indexed="81"/>
            <rFont val="Tahoma"/>
            <family val="2"/>
          </rPr>
          <t xml:space="preserve">
</t>
        </r>
      </text>
    </comment>
    <comment ref="E10" authorId="0" shapeId="0" xr:uid="{00000000-0006-0000-0400-000002000000}">
      <text>
        <r>
          <rPr>
            <i/>
            <sz val="8"/>
            <color indexed="81"/>
            <rFont val="Arial"/>
            <family val="2"/>
          </rPr>
          <t xml:space="preserve">The subcontractor should include with their contract a copy their state (and when applicable, their municipal) license(s) issued to them in the area of work for which they were hired to perform.  </t>
        </r>
      </text>
    </comment>
    <comment ref="F10" authorId="0" shapeId="0" xr:uid="{00000000-0006-0000-0400-000003000000}">
      <text>
        <r>
          <rPr>
            <i/>
            <sz val="8"/>
            <color indexed="81"/>
            <rFont val="Arial"/>
            <family val="2"/>
          </rPr>
          <t>List the subcontracot's business license. Out-of-state contracotrs/subcontractors must have a surety bond filed with Delaware Department of Finance and be properly licensed where required.</t>
        </r>
        <r>
          <rPr>
            <sz val="8"/>
            <color indexed="81"/>
            <rFont val="Tahoma"/>
            <family val="2"/>
          </rPr>
          <t xml:space="preserve">
</t>
        </r>
      </text>
    </comment>
    <comment ref="G10" authorId="0" shapeId="0" xr:uid="{00000000-0006-0000-0400-000004000000}">
      <text>
        <r>
          <rPr>
            <i/>
            <sz val="8"/>
            <color indexed="81"/>
            <rFont val="Arial"/>
            <family val="2"/>
          </rPr>
          <t>All subcontractors or material suppliers who have an identity of interest must have been awarded the job through competitve bidding procedures.  At least two other independent bids must be obtained.  A copy of the bid and the replies must be submitted and retained by the contractor for a period of three years after development completion and cost certification for review by DSHA, independent auditors, or other federal/state agencies as applicable.</t>
        </r>
      </text>
    </comment>
    <comment ref="I10" authorId="0" shapeId="0" xr:uid="{00000000-0006-0000-0400-000005000000}">
      <text>
        <r>
          <rPr>
            <i/>
            <sz val="8"/>
            <color indexed="81"/>
            <rFont val="Arial"/>
            <family val="2"/>
          </rPr>
          <t>If yes, please attach a separate statement (or a copy of the contract) indicating the terms and amounts of this arrangement.</t>
        </r>
        <r>
          <rPr>
            <sz val="8"/>
            <color indexed="81"/>
            <rFont val="Tahoma"/>
            <family val="2"/>
          </rPr>
          <t xml:space="preserve">
</t>
        </r>
      </text>
    </comment>
    <comment ref="J10" authorId="0" shapeId="0" xr:uid="{00000000-0006-0000-0400-000006000000}">
      <text>
        <r>
          <rPr>
            <i/>
            <sz val="8"/>
            <color indexed="81"/>
            <rFont val="Arial"/>
            <family val="2"/>
          </rPr>
          <t>If yes, and there are HOME funds involved in the development financing, DSHA's MBE/WBE Subcontractor Activity Report must reflect this information.</t>
        </r>
        <r>
          <rPr>
            <sz val="8"/>
            <color indexed="81"/>
            <rFont val="Tahoma"/>
            <family val="2"/>
          </rPr>
          <t xml:space="preserve">
</t>
        </r>
      </text>
    </comment>
    <comment ref="K10" authorId="0" shapeId="0" xr:uid="{00000000-0006-0000-0400-000007000000}">
      <text>
        <r>
          <rPr>
            <i/>
            <sz val="8"/>
            <color indexed="81"/>
            <rFont val="Arial"/>
            <family val="2"/>
          </rPr>
          <t>Additional information or forms may be required depending on funding sources.</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F10" authorId="0" shapeId="0" xr:uid="{00000000-0006-0000-0500-000001000000}">
      <text>
        <r>
          <rPr>
            <i/>
            <sz val="8"/>
            <color indexed="81"/>
            <rFont val="Arial"/>
            <family val="2"/>
          </rPr>
          <t>List the amount paid to date.  Do not include the amount of this request.</t>
        </r>
        <r>
          <rPr>
            <sz val="8"/>
            <color indexed="81"/>
            <rFont val="Tahoma"/>
            <family val="2"/>
          </rPr>
          <t xml:space="preserve">
</t>
        </r>
      </text>
    </comment>
    <comment ref="G10" authorId="0" shapeId="0" xr:uid="{00000000-0006-0000-0500-000002000000}">
      <text>
        <r>
          <rPr>
            <i/>
            <sz val="8"/>
            <color indexed="81"/>
            <rFont val="Arial"/>
            <family val="2"/>
          </rPr>
          <t>Indicate the amount of funds requested for this draw.</t>
        </r>
        <r>
          <rPr>
            <sz val="8"/>
            <color indexed="81"/>
            <rFont val="Tahoma"/>
            <family val="2"/>
          </rPr>
          <t xml:space="preserve">
</t>
        </r>
      </text>
    </comment>
    <comment ref="J10" authorId="0" shapeId="0" xr:uid="{00000000-0006-0000-0500-000003000000}">
      <text>
        <r>
          <rPr>
            <i/>
            <sz val="8"/>
            <color indexed="81"/>
            <rFont val="Arial"/>
            <family val="2"/>
          </rPr>
          <t>If agreement contains a retainage clause, indicate percentage. Complete or amend DSHA Form D-105 for each subcontractor and identify the amount, percentage, and date or point of completion at which the retainage will be released.  The contractor may not continue to withold retainage that has been released by the lenders.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K8" authorId="0" shapeId="0" xr:uid="{00000000-0006-0000-0700-000001000000}">
      <text>
        <r>
          <rPr>
            <i/>
            <sz val="8"/>
            <color indexed="81"/>
            <rFont val="Arial"/>
            <family val="2"/>
          </rPr>
          <t>mm/dd/yyyy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G39" authorId="0" shapeId="0" xr:uid="{00000000-0006-0000-0A00-000001000000}">
      <text>
        <r>
          <rPr>
            <i/>
            <sz val="8"/>
            <color indexed="81"/>
            <rFont val="Arial"/>
            <family val="2"/>
          </rPr>
          <t>This cell links to D101, Contractors Draw.</t>
        </r>
        <r>
          <rPr>
            <sz val="8"/>
            <color indexed="81"/>
            <rFont val="Tahoma"/>
            <family val="2"/>
          </rPr>
          <t xml:space="preserve">
</t>
        </r>
      </text>
    </comment>
  </commentList>
</comments>
</file>

<file path=xl/sharedStrings.xml><?xml version="1.0" encoding="utf-8"?>
<sst xmlns="http://schemas.openxmlformats.org/spreadsheetml/2006/main" count="466" uniqueCount="275">
  <si>
    <t xml:space="preserve"> Sitework Utilities</t>
  </si>
  <si>
    <t xml:space="preserve"> Sitework </t>
  </si>
  <si>
    <t xml:space="preserve"> Landscaping</t>
  </si>
  <si>
    <t xml:space="preserve"> Roads/Parking</t>
  </si>
  <si>
    <t>Specify Here</t>
  </si>
  <si>
    <t xml:space="preserve"> Demolition</t>
  </si>
  <si>
    <t xml:space="preserve"> Concrete</t>
  </si>
  <si>
    <t xml:space="preserve"> Masonry</t>
  </si>
  <si>
    <t xml:space="preserve"> Exterior Siding</t>
  </si>
  <si>
    <t xml:space="preserve"> Rough Carpentry</t>
  </si>
  <si>
    <t xml:space="preserve"> Finished Carpentry</t>
  </si>
  <si>
    <t xml:space="preserve"> Joint Sealant</t>
  </si>
  <si>
    <t xml:space="preserve"> Insulation</t>
  </si>
  <si>
    <t xml:space="preserve"> Roofing</t>
  </si>
  <si>
    <t xml:space="preserve"> Doors and Frames</t>
  </si>
  <si>
    <t xml:space="preserve"> Windows</t>
  </si>
  <si>
    <t xml:space="preserve"> Drywall</t>
  </si>
  <si>
    <t xml:space="preserve"> Painting</t>
  </si>
  <si>
    <t xml:space="preserve"> Specialties</t>
  </si>
  <si>
    <t xml:space="preserve"> Toilet Accessories</t>
  </si>
  <si>
    <t xml:space="preserve"> Appliances</t>
  </si>
  <si>
    <t xml:space="preserve"> Plumbing</t>
  </si>
  <si>
    <t xml:space="preserve"> Sprinklers</t>
  </si>
  <si>
    <t xml:space="preserve"> HVAC</t>
  </si>
  <si>
    <t xml:space="preserve"> Electrical</t>
  </si>
  <si>
    <t xml:space="preserve"> Fire Alarms/Security Systems</t>
  </si>
  <si>
    <t xml:space="preserve"> Termite Protection/Pest Control</t>
  </si>
  <si>
    <t>Current Draw Request</t>
  </si>
  <si>
    <t>Previous Draw Requests</t>
  </si>
  <si>
    <t>% Estimated Costs Used</t>
  </si>
  <si>
    <t>Remaining Balance</t>
  </si>
  <si>
    <t>Total Requests 
to Date</t>
  </si>
  <si>
    <t>Balance:  Total amount due to date on Construction Contract</t>
  </si>
  <si>
    <t>Less Previous Payments</t>
  </si>
  <si>
    <t>Net Amount of this Requisition</t>
  </si>
  <si>
    <t>Materials Stored On-Site (Attach itemized list of quantity/cost)</t>
  </si>
  <si>
    <t>Materials Stored Off-Site (Attach itemized list of quantity/cost)</t>
  </si>
  <si>
    <t>Contractor</t>
  </si>
  <si>
    <t>Date</t>
  </si>
  <si>
    <t>DELAWARE STATE HOUSING AUTHORITY</t>
  </si>
  <si>
    <t>18 The Green, Dover, Delaware  19901</t>
  </si>
  <si>
    <t>Phone (302) 739-4263 Fax (302) 739-1118</t>
  </si>
  <si>
    <t>Development</t>
  </si>
  <si>
    <t>Location</t>
  </si>
  <si>
    <t>Requisition Number</t>
  </si>
  <si>
    <t>SUBTOTAL OF BREAKDOWN ITEMS</t>
  </si>
  <si>
    <t>TOTAL OF COST BREAKDOWN ITEMS</t>
  </si>
  <si>
    <t>Cost Breakdown Items plus Inventories of Materials</t>
  </si>
  <si>
    <t>FOR DSHA USE ONLY</t>
  </si>
  <si>
    <t>Net Amount Approved for payment</t>
  </si>
  <si>
    <t>(2)</t>
  </si>
  <si>
    <t>(4)</t>
  </si>
  <si>
    <t>(5)</t>
  </si>
  <si>
    <t>(6)</t>
  </si>
  <si>
    <t>(7)</t>
  </si>
  <si>
    <t>(8)</t>
  </si>
  <si>
    <t>(9)</t>
  </si>
  <si>
    <t>(10)</t>
  </si>
  <si>
    <t>CONTRACTOR'S DRAW REQUISITION (D-101)</t>
  </si>
  <si>
    <t>Budgeted Cost
(Cost Breakdown)</t>
  </si>
  <si>
    <t>Line #</t>
  </si>
  <si>
    <t>Trade Item/Cost</t>
  </si>
  <si>
    <t>SUBTOTAL</t>
  </si>
  <si>
    <t>Original Budget</t>
  </si>
  <si>
    <t>Current Revised Budget</t>
  </si>
  <si>
    <t xml:space="preserve">TOTAL </t>
  </si>
  <si>
    <t>REQUISITION RECONCILIATION (D-102)</t>
  </si>
  <si>
    <t>Contractor's Reconciliation</t>
  </si>
  <si>
    <t>Total Paid to Date</t>
  </si>
  <si>
    <t>Payee</t>
  </si>
  <si>
    <t xml:space="preserve"> Project Superintendent</t>
  </si>
  <si>
    <t xml:space="preserve"> Superintendent Truck Expense</t>
  </si>
  <si>
    <t xml:space="preserve"> Project Management</t>
  </si>
  <si>
    <t xml:space="preserve"> Office Clerical Labor</t>
  </si>
  <si>
    <t xml:space="preserve"> Field Testing</t>
  </si>
  <si>
    <t xml:space="preserve"> Lay-Out and Engineering</t>
  </si>
  <si>
    <t xml:space="preserve"> Progress Schedules</t>
  </si>
  <si>
    <t xml:space="preserve"> Drawing Reproduction</t>
  </si>
  <si>
    <t xml:space="preserve"> Field Office Supplies</t>
  </si>
  <si>
    <t xml:space="preserve"> Temporary Toilets</t>
  </si>
  <si>
    <t xml:space="preserve"> Temporary Heat, Water, Electric</t>
  </si>
  <si>
    <t xml:space="preserve"> Storage Trailers</t>
  </si>
  <si>
    <t xml:space="preserve"> Small Tools</t>
  </si>
  <si>
    <t xml:space="preserve"> Equipment Rental</t>
  </si>
  <si>
    <t xml:space="preserve"> Site Signage</t>
  </si>
  <si>
    <t xml:space="preserve"> Contractors Liability Insurance</t>
  </si>
  <si>
    <t xml:space="preserve"> Contractors Workers Comp Insurance</t>
  </si>
  <si>
    <t xml:space="preserve"> Material Handling</t>
  </si>
  <si>
    <t xml:space="preserve"> Cleanup and Trash Removal</t>
  </si>
  <si>
    <t xml:space="preserve"> Final Cleaning</t>
  </si>
  <si>
    <t xml:space="preserve"> Dumpster/Dump Fees</t>
  </si>
  <si>
    <t xml:space="preserve"> TOTAL GENERAL REQUIREMENTS</t>
  </si>
  <si>
    <t>Amount Paid
(Previous Draws)</t>
  </si>
  <si>
    <t>Amount to be Paid
(Current Draw)</t>
  </si>
  <si>
    <t>SCHEDULE OF CONTRACTOR GENERAL REQUIREMENT COSTS (D-103)</t>
  </si>
  <si>
    <t xml:space="preserve"> Other:</t>
  </si>
  <si>
    <t xml:space="preserve"> Fire Marshall Fees</t>
  </si>
  <si>
    <t xml:space="preserve"> Safety Supplies</t>
  </si>
  <si>
    <t>Signature</t>
  </si>
  <si>
    <t>Contract Number</t>
  </si>
  <si>
    <t>Total Contract Amount</t>
  </si>
  <si>
    <t>Retainage
%</t>
  </si>
  <si>
    <t>Business License #</t>
  </si>
  <si>
    <t>Line Item #</t>
  </si>
  <si>
    <t>Subcontractor Name</t>
  </si>
  <si>
    <t>Subcontractor Address</t>
  </si>
  <si>
    <t>Trade Item</t>
  </si>
  <si>
    <t>Payee Name</t>
  </si>
  <si>
    <t>Payee Address</t>
  </si>
  <si>
    <t>Amount</t>
  </si>
  <si>
    <t>Purpose</t>
  </si>
  <si>
    <t>TOTAL</t>
  </si>
  <si>
    <t>MATERIAL SUPPLIERS &amp; VENDORS INCLUDED IN THE DRAW FORM (D-106)</t>
  </si>
  <si>
    <t>Total Contract 
Amount</t>
  </si>
  <si>
    <t>SUMMARY OF ALL SUBCONTRACTOR CONTRACT TERMS (D-104A)</t>
  </si>
  <si>
    <t>SUBCONTRACTOR ATTESTATION STATEMENT (D-105)</t>
  </si>
  <si>
    <t>Contractor's Name and Address</t>
  </si>
  <si>
    <t>General Description of Job to be Performed</t>
  </si>
  <si>
    <t>Beginning/Ending Dates of Service</t>
  </si>
  <si>
    <t>TO</t>
  </si>
  <si>
    <t>FROM</t>
  </si>
  <si>
    <t>Payment</t>
  </si>
  <si>
    <t>Itemized Payments by Amount and Date or Point of Payment</t>
  </si>
  <si>
    <t>Date or Point of Payment</t>
  </si>
  <si>
    <t xml:space="preserve">Does the subcontractor have an identity of Interest with the </t>
  </si>
  <si>
    <t>Yes</t>
  </si>
  <si>
    <t xml:space="preserve">No </t>
  </si>
  <si>
    <t xml:space="preserve">Did the subcontractor submit a bid? </t>
  </si>
  <si>
    <t>Is the subcontractor working on other jobs for the contractor</t>
  </si>
  <si>
    <t>and/or developer (Owner)?</t>
  </si>
  <si>
    <t>DSHA</t>
  </si>
  <si>
    <t>Non-DSHA</t>
  </si>
  <si>
    <t>Subcontractor's Name and Address</t>
  </si>
  <si>
    <t>A.  If yes, list the job(s) as DSHA or Non-related DSHA jobs.</t>
  </si>
  <si>
    <t>B.  If yes, is there an agreement, either written or implied, that payment</t>
  </si>
  <si>
    <t>from this job will pay for the other job(s) in part or whole?</t>
  </si>
  <si>
    <t>Does the subcontractor have an agreement with the contractor and/or</t>
  </si>
  <si>
    <t>developer (owner) to either give or receive discounts, trades and/or other credits?</t>
  </si>
  <si>
    <t>This also applies to identity of interest for all parties to the contract(s).</t>
  </si>
  <si>
    <t>the trade and current value of future transactions).</t>
  </si>
  <si>
    <t>Type of Credit</t>
  </si>
  <si>
    <t>Did you agree to a retainage clause, either written or implied?</t>
  </si>
  <si>
    <t>If yes, list the amount/percient and date(s) or point(s) of payment(s).</t>
  </si>
  <si>
    <t>Signature of Contractor</t>
  </si>
  <si>
    <t>Signature of Subcontractor</t>
  </si>
  <si>
    <t>Print Name</t>
  </si>
  <si>
    <t>contractor and/or developer (owner)?</t>
  </si>
  <si>
    <t>SIGNATURES:</t>
  </si>
  <si>
    <t>Signature of Developer/Owner</t>
  </si>
  <si>
    <t>Previous Stored Materials</t>
  </si>
  <si>
    <t>Current Stored Materials</t>
  </si>
  <si>
    <t>Description</t>
  </si>
  <si>
    <t>Vendor</t>
  </si>
  <si>
    <t>STORED MATERIALS (Attachment to D-101)</t>
  </si>
  <si>
    <t>Total Stored</t>
  </si>
  <si>
    <t>Stored Materials, On-Site</t>
  </si>
  <si>
    <t>Stored Materials, Off-Site</t>
  </si>
  <si>
    <t>DO NOT REMOVE OR FORMULAS IN COLUMN G IN FORM D-101 WILL NOT WORK</t>
  </si>
  <si>
    <t>For Use in Calculating Totals by Line Item# from D-104B and D-106</t>
  </si>
  <si>
    <t>DE State 
or Munic. License? Y/N</t>
  </si>
  <si>
    <t>MBE or WBE? 
Y/N</t>
  </si>
  <si>
    <t>Section 
3? 
Y/N</t>
  </si>
  <si>
    <t>Disc., Trades, 
or Other Credits? Y/N</t>
  </si>
  <si>
    <t xml:space="preserve">Identity of interest? Y/N
</t>
  </si>
  <si>
    <t># of Bids</t>
  </si>
  <si>
    <t>Amt of Current Request</t>
  </si>
  <si>
    <t>Name</t>
  </si>
  <si>
    <t xml:space="preserve">I certify that I or my authorized representative have visited the Development within </t>
  </si>
  <si>
    <t>days of the date of this</t>
  </si>
  <si>
    <t>Certificate to detemine the true basis of cost upon which I certify this payment.  I further certify that all prior work and the work, labor and materials to be paid for under this Draw Requisition is satisfactory and in accordance with the Contract Drawings and Specifications.</t>
  </si>
  <si>
    <t>Project Architect</t>
  </si>
  <si>
    <t>B.</t>
  </si>
  <si>
    <t xml:space="preserve">A payment in the amount of </t>
  </si>
  <si>
    <t xml:space="preserve">is approved covering advances from Mortgage proceeds in accordance with the </t>
  </si>
  <si>
    <t xml:space="preserve">above requisition and with the provisions of the Building Loan Agreement, and this amount, when advanced, will thereupon  </t>
  </si>
  <si>
    <t>dated</t>
  </si>
  <si>
    <t xml:space="preserve">covering certain property located at </t>
  </si>
  <si>
    <t xml:space="preserve">.  The Mortgagee hereby certifies that </t>
  </si>
  <si>
    <t>the payment pursuant to this requisition, together with all prior advances and withdrawals from the Mortgage Loan Account on account of the Mortgage Loan does not exceed the aggregate amount of the Mortgage Loan Commitment for the Development; that, under the terms and provisions of the Mortgage is not in default under any of the terms or provisions of the Mortgage.</t>
  </si>
  <si>
    <r>
      <rPr>
        <b/>
        <u/>
        <sz val="8"/>
        <color indexed="8"/>
        <rFont val="Arial"/>
        <family val="2"/>
      </rPr>
      <t>CERTIFICATION OF MORTGAGEE</t>
    </r>
    <r>
      <rPr>
        <sz val="8"/>
        <color indexed="8"/>
        <rFont val="Arial"/>
        <family val="2"/>
      </rPr>
      <t xml:space="preserve"> (For DSHA Use Only)</t>
    </r>
  </si>
  <si>
    <t>CERTIFICATION RECOMMENDED</t>
  </si>
  <si>
    <t>Title</t>
  </si>
  <si>
    <t>DIV</t>
  </si>
  <si>
    <t>REFERENCE GUIDE</t>
  </si>
  <si>
    <t>Total 
Contract Amount</t>
  </si>
  <si>
    <t>%
Remaining</t>
  </si>
  <si>
    <t>DSHA Development Number</t>
  </si>
  <si>
    <t xml:space="preserve"> Elevators</t>
  </si>
  <si>
    <t xml:space="preserve"> Energy/Solar</t>
  </si>
  <si>
    <t>Reviewed by Project Manager</t>
  </si>
  <si>
    <t>Reviewed and Approved by Director of Housing Development</t>
  </si>
  <si>
    <t>Item #</t>
  </si>
  <si>
    <t>SUBCONTRACTOR DRAW FILING SCHEDULE (D-104B)</t>
  </si>
  <si>
    <t xml:space="preserve">NOTE:  For the draw to be approved, all subcontractors for whom the draw is requested, must be identified on the Summary of all Subcontractor Contract Terms (D-104A) and the </t>
  </si>
  <si>
    <t>Subcontractor Draw Filing Schedule (D-104B).  Additionally, the draw request must follow the terms of the subcontractor's contract (including all amended terms) for the draw to be released.</t>
  </si>
  <si>
    <t>constitute the principal of that certain Mortgage executed by</t>
  </si>
  <si>
    <t>Director of Housing Development</t>
  </si>
  <si>
    <r>
      <rPr>
        <b/>
        <u/>
        <sz val="8"/>
        <color indexed="8"/>
        <rFont val="Arial"/>
        <family val="2"/>
      </rPr>
      <t>INSPECTION CERTIFICATE</t>
    </r>
    <r>
      <rPr>
        <b/>
        <sz val="8"/>
        <color indexed="8"/>
        <rFont val="Arial"/>
        <family val="2"/>
      </rPr>
      <t xml:space="preserve"> </t>
    </r>
    <r>
      <rPr>
        <sz val="8"/>
        <color indexed="8"/>
        <rFont val="Arial"/>
        <family val="2"/>
      </rPr>
      <t>(Not Required if this request does not include a payment on account of construction cost.)</t>
    </r>
  </si>
  <si>
    <t>The contractor certifies that there has not been and is not now an identity of interest between mortgagor and/or general contractor with any subcontractor, material supplier, or equipment lessor.  If there are any identities of interest, you must attach a separate schedule that lists all identity of interest entities, trade items, and amounts paid.  All amounts shown have been reduced to give effect to the amounts of any rebates, adjustments, discounts, or any other devices which had the effect of reducing the actual cost.</t>
  </si>
  <si>
    <t xml:space="preserve">If yes, list each item separately, giving the value (including the market value of </t>
  </si>
  <si>
    <t>Signature of Developer/Owner (If identity of interest with contractor or subcontractor.)</t>
  </si>
  <si>
    <t xml:space="preserve">Complete this schedule by listing all the material suppliers and/or vendors that will be paid with the proceeds from the current draw request, that are not included on the D-104B Subcontractor Draw Filing Schedule.  All material suppliers and vendors to be paid with the proceeds from this draw request must be included in this schedule.  All payees must receive payment within 10 days of the receipt of the draw proceeds.  Prior written approval must be obtained for any deviations from these instructions.  Individual or cumulative purchases of the same line item or from the same vendor exceeding $250 must be included on this form.  Amounts entered here will automatically be transferred to the D-101 Contractor's Draw Requisition form.  </t>
  </si>
  <si>
    <t>DSHA use prior to releasing the draw:</t>
  </si>
  <si>
    <t>DSHA use for cost certification:</t>
  </si>
  <si>
    <t>Cost certification preparation and audit use:</t>
  </si>
  <si>
    <t>Send out confirmations using the Subcontractor's Attestation Statement.</t>
  </si>
  <si>
    <t>GENERAL UNDERSTANDING</t>
  </si>
  <si>
    <t xml:space="preserve">   </t>
  </si>
  <si>
    <t>Less Retainage (10%)</t>
  </si>
  <si>
    <t>Identify if there is a contractual agreement to make progress payments for completed work at set dates. Must provide a copy of the contract as backup.</t>
  </si>
  <si>
    <r>
      <rPr>
        <b/>
        <i/>
        <sz val="8"/>
        <color indexed="8"/>
        <rFont val="Arial"/>
        <family val="2"/>
      </rPr>
      <t xml:space="preserve">Identity of Interest </t>
    </r>
    <r>
      <rPr>
        <i/>
        <sz val="8"/>
        <color indexed="8"/>
        <rFont val="Arial"/>
        <family val="2"/>
      </rPr>
      <t>- Any relationship, written or implied, that would give the mortgagor or contractor control or influence over the prices paid to subcontractors, equipment lessors, vendors, material suppliers, architect, attorney, engineer, surveyor, consultant, advisor, or any other individual or entity receiving compensation in connection with the development.  The identity of interest relationship is usually created by a financial interest but could be other means such as a familial relationship. Transactions with identity of interest relationships occur when there are common controlling equity interests and/or management control between entities.  Such a relationship should be construed to exist when the parties may not be the same person but the owner or officer or any person who directly or indirectly controls at least 10% of the voting rights or directly owns 10% or more of the other party(s).  For purposes of this definition, the term party includes any individual, member of board of directors, partnership, corporation, or other business entity.  Any ownership or control of interest held or possessed by a person's spouse, parent, child, grandchild, brother, sister, or any other familial relationship is attributed to that person. Please refer to the DSHA Cost Certification Guide for more information.</t>
    </r>
  </si>
  <si>
    <t>Contractor Signature</t>
  </si>
  <si>
    <t>45</t>
  </si>
  <si>
    <t>46</t>
  </si>
  <si>
    <t xml:space="preserve"> Misc Site:</t>
  </si>
  <si>
    <t xml:space="preserve"> Misc Bldg:</t>
  </si>
  <si>
    <t>DSHA Development No.:</t>
  </si>
  <si>
    <t>Requisition No.:</t>
  </si>
  <si>
    <t>Date:</t>
  </si>
  <si>
    <t>Contractor:</t>
  </si>
  <si>
    <t>Development:</t>
  </si>
  <si>
    <t>Location:</t>
  </si>
  <si>
    <t>due for Work performed up to (date)</t>
  </si>
  <si>
    <t xml:space="preserve">   and as itemized below by</t>
  </si>
  <si>
    <t xml:space="preserve">Contractor's Draw Requisition is submitted for the amount </t>
  </si>
  <si>
    <t>the trades listed in the Schedule of Values.</t>
  </si>
  <si>
    <t xml:space="preserve">  (date of previous requisition).</t>
  </si>
  <si>
    <t>Instructions:  This reconciliation shall be completed when a budgeted line item amount increases or decreases from its original estimate.   All budget adjustments must be explained and are subject to final review and approval by all lenders.</t>
  </si>
  <si>
    <r>
      <t xml:space="preserve">This form needs to be completed first.  </t>
    </r>
    <r>
      <rPr>
        <u/>
        <sz val="8"/>
        <color indexed="8"/>
        <rFont val="Arial"/>
        <family val="2"/>
      </rPr>
      <t>For the initial draw only,</t>
    </r>
    <r>
      <rPr>
        <sz val="8"/>
        <color indexed="8"/>
        <rFont val="Arial"/>
        <family val="2"/>
      </rPr>
      <t xml:space="preserve"> enter budget costs under both the column labeled "Original Budget" and the column labeled "Revised Budget from Previous Draw."</t>
    </r>
  </si>
  <si>
    <t>Budget Adjustment Explanation</t>
  </si>
  <si>
    <t>Budget Changes this Draw (+/-)</t>
  </si>
  <si>
    <t>Budget From Previous Draw</t>
  </si>
  <si>
    <t>GUIDE</t>
  </si>
  <si>
    <r>
      <rPr>
        <sz val="8"/>
        <rFont val="Arial"/>
        <family val="2"/>
      </rPr>
      <t xml:space="preserve">
</t>
    </r>
    <r>
      <rPr>
        <sz val="8"/>
        <color indexed="10"/>
        <rFont val="Arial"/>
        <family val="2"/>
      </rPr>
      <t>Red Flag</t>
    </r>
    <r>
      <rPr>
        <sz val="8"/>
        <rFont val="Arial"/>
        <family val="2"/>
      </rPr>
      <t xml:space="preserve"> in upper right-hand corner of the cell means there is important information or instructions for user to read.  </t>
    </r>
    <r>
      <rPr>
        <i/>
        <sz val="8"/>
        <rFont val="Arial"/>
        <family val="2"/>
      </rPr>
      <t>Select cell or glide mouse over cell to view hidden information or instructions.</t>
    </r>
    <r>
      <rPr>
        <sz val="8"/>
        <rFont val="Arial"/>
        <family val="2"/>
      </rPr>
      <t xml:space="preserve">
</t>
    </r>
    <r>
      <rPr>
        <b/>
        <sz val="8"/>
        <rFont val="Arial"/>
        <family val="2"/>
      </rPr>
      <t>Cells Highlighted Yellow</t>
    </r>
    <r>
      <rPr>
        <sz val="8"/>
        <rFont val="Arial"/>
        <family val="2"/>
      </rPr>
      <t xml:space="preserve"> - User may enter data into these cells.
</t>
    </r>
    <r>
      <rPr>
        <b/>
        <sz val="8"/>
        <color indexed="30"/>
        <rFont val="Arial"/>
        <family val="2"/>
      </rPr>
      <t>Blue</t>
    </r>
    <r>
      <rPr>
        <b/>
        <sz val="8"/>
        <rFont val="Arial"/>
        <family val="2"/>
      </rPr>
      <t xml:space="preserve"> </t>
    </r>
    <r>
      <rPr>
        <sz val="8"/>
        <rFont val="Arial"/>
        <family val="2"/>
      </rPr>
      <t xml:space="preserve">- Cell is locked and contains a formula to perform a specific calculation.
</t>
    </r>
    <r>
      <rPr>
        <b/>
        <sz val="8"/>
        <color indexed="17"/>
        <rFont val="Arial"/>
        <family val="2"/>
      </rPr>
      <t>Green</t>
    </r>
    <r>
      <rPr>
        <b/>
        <sz val="8"/>
        <rFont val="Arial"/>
        <family val="2"/>
      </rPr>
      <t xml:space="preserve"> </t>
    </r>
    <r>
      <rPr>
        <sz val="8"/>
        <rFont val="Arial"/>
        <family val="2"/>
      </rPr>
      <t xml:space="preserve">- Cell is locked and is linked to data in another cell.
</t>
    </r>
    <r>
      <rPr>
        <b/>
        <sz val="8"/>
        <rFont val="Arial"/>
        <family val="2"/>
      </rPr>
      <t>Cells Highlighted Red or with Red Text</t>
    </r>
    <r>
      <rPr>
        <sz val="8"/>
        <rFont val="Arial"/>
        <family val="2"/>
      </rPr>
      <t xml:space="preserve"> - DSHA to populate.</t>
    </r>
  </si>
  <si>
    <t xml:space="preserve"> Site Recreation</t>
  </si>
  <si>
    <t xml:space="preserve"> Site Environmental Remediation</t>
  </si>
  <si>
    <t xml:space="preserve"> Bus Stop/Bus Shelter</t>
  </si>
  <si>
    <t xml:space="preserve"> Building Environmental Remediation</t>
  </si>
  <si>
    <t xml:space="preserve"> Kitchen and Bathroom Cabinetry</t>
  </si>
  <si>
    <t xml:space="preserve"> Misc. Metals</t>
  </si>
  <si>
    <t xml:space="preserve"> Vinyl (VCP, VCT, etc.)</t>
  </si>
  <si>
    <t xml:space="preserve"> Carpet</t>
  </si>
  <si>
    <t xml:space="preserve"> Ceramic Tile</t>
  </si>
  <si>
    <t xml:space="preserve"> Window Treatments (Blinds, Curtains, Etc.)</t>
  </si>
  <si>
    <t xml:space="preserve"> Separate Community Building</t>
  </si>
  <si>
    <t>%</t>
  </si>
  <si>
    <t>44</t>
  </si>
  <si>
    <t>47</t>
  </si>
  <si>
    <t xml:space="preserve"> Performance and Payment Bond</t>
  </si>
  <si>
    <t xml:space="preserve"> Cost Certification</t>
  </si>
  <si>
    <t>Updated 07/2021</t>
  </si>
  <si>
    <t xml:space="preserve"> General Requirements</t>
  </si>
  <si>
    <t xml:space="preserve"> Builder Overhead &amp; Profit</t>
  </si>
  <si>
    <r>
      <rPr>
        <sz val="8"/>
        <color indexed="10"/>
        <rFont val="Arial"/>
        <family val="2"/>
      </rPr>
      <t>Red Flag</t>
    </r>
    <r>
      <rPr>
        <sz val="8"/>
        <rFont val="Arial"/>
        <family val="2"/>
      </rPr>
      <t xml:space="preserve"> in upper right-hand corner of the cell means there is important information or instructions for user to read.  </t>
    </r>
    <r>
      <rPr>
        <i/>
        <sz val="8"/>
        <rFont val="Arial"/>
        <family val="2"/>
      </rPr>
      <t>Select cell or glide mouse over cell to view hidden information or instructions.</t>
    </r>
    <r>
      <rPr>
        <sz val="8"/>
        <rFont val="Arial"/>
        <family val="2"/>
      </rPr>
      <t xml:space="preserve">
</t>
    </r>
    <r>
      <rPr>
        <b/>
        <sz val="8"/>
        <rFont val="Arial"/>
        <family val="2"/>
      </rPr>
      <t>Cells Highlighted Yellow</t>
    </r>
    <r>
      <rPr>
        <sz val="8"/>
        <rFont val="Arial"/>
        <family val="2"/>
      </rPr>
      <t xml:space="preserve"> - User may enter data into these cells.
</t>
    </r>
    <r>
      <rPr>
        <b/>
        <sz val="8"/>
        <color indexed="30"/>
        <rFont val="Arial"/>
        <family val="2"/>
      </rPr>
      <t>Blue</t>
    </r>
    <r>
      <rPr>
        <b/>
        <sz val="8"/>
        <rFont val="Arial"/>
        <family val="2"/>
      </rPr>
      <t xml:space="preserve"> </t>
    </r>
    <r>
      <rPr>
        <sz val="8"/>
        <rFont val="Arial"/>
        <family val="2"/>
      </rPr>
      <t xml:space="preserve">- Cell is locked and contains a formula to perform a specific calculation.
</t>
    </r>
    <r>
      <rPr>
        <b/>
        <sz val="8"/>
        <color indexed="17"/>
        <rFont val="Arial"/>
        <family val="2"/>
      </rPr>
      <t>Green</t>
    </r>
    <r>
      <rPr>
        <b/>
        <sz val="8"/>
        <rFont val="Arial"/>
        <family val="2"/>
      </rPr>
      <t xml:space="preserve"> </t>
    </r>
    <r>
      <rPr>
        <sz val="8"/>
        <rFont val="Arial"/>
        <family val="2"/>
      </rPr>
      <t xml:space="preserve">- Cell is locked and is linked to data in another cell.
</t>
    </r>
    <r>
      <rPr>
        <b/>
        <sz val="8"/>
        <rFont val="Arial"/>
        <family val="2"/>
      </rPr>
      <t xml:space="preserve">Cells Highlighted Red </t>
    </r>
    <r>
      <rPr>
        <sz val="8"/>
        <rFont val="Arial"/>
        <family val="2"/>
      </rPr>
      <t xml:space="preserve">- DSHA to complete. 
</t>
    </r>
    <r>
      <rPr>
        <b/>
        <u/>
        <sz val="8"/>
        <rFont val="Arial"/>
        <family val="2"/>
      </rPr>
      <t xml:space="preserve">
</t>
    </r>
  </si>
  <si>
    <t>In accordance with the Construction Contract dated</t>
  </si>
  <si>
    <t xml:space="preserve">   and the Contractor's and/or Mortgagor's Schedule of Values attached thereto, this</t>
  </si>
  <si>
    <t>I certify that work included in this requisiton was completed in accordance with the Contract Documents and that I have actually received</t>
  </si>
  <si>
    <t>for Work performed and materials purchased up to</t>
  </si>
  <si>
    <r>
      <t xml:space="preserve">All subcontractors are to receive payment within </t>
    </r>
    <r>
      <rPr>
        <b/>
        <sz val="10"/>
        <rFont val="Arial"/>
        <family val="2"/>
      </rPr>
      <t>10</t>
    </r>
    <r>
      <rPr>
        <sz val="10"/>
        <color indexed="8"/>
        <rFont val="Arial"/>
        <family val="2"/>
      </rPr>
      <t xml:space="preserve"> days of receipt of the draw proceeds by the mortgagor/contractor, unless otherwise indicated by their contract, noted on this schedule.   
</t>
    </r>
  </si>
  <si>
    <t>1.</t>
  </si>
  <si>
    <t>2.</t>
  </si>
  <si>
    <t xml:space="preserve">All documents, contracts, Subcontractor Attestation Statements and bid replies, and all supplemental information must be retained by the contractor for a period of three years (five years for HOME financed developments) after development completion and must be made available for review by DSHA and its designee, independent auditors, and federal/state agencies as applicable. </t>
  </si>
  <si>
    <t>Any relationship, written or implied, that would give the mortgagor or contractor control or influence over the prices paid to subcontractors, equipment lessors, vendors, material suppliers, architect, attorney, engineer, surveyor, consultant, advisor, or any other individual or entity receiving compensation in connection with the development.  The IOI relationship is usually created by a financial interest but could be other means such as a familial relationship. Transactions with IOI relationships occur when there are common controlling equity interests and/or management control between entities.  Such a relationship should be construed to exist when the parties may not be the same person but the owner or officer or any person who directly or indirectly controls at least 10% of the voting rights or directly owns 10% or more of the other party(s).  For purposes of this definition, the term party includes any individual, member of board of directors, partnership, corporation, or other business entity.  Any ownership or control of interest held or possessed by a person's spouse, parent, child, grandchild, brother, sister, or other familial relationship is attributed to that person. Please refer to the DSHA Cost Certification Guide for more information.</t>
  </si>
  <si>
    <t>NOTE A: Identity of Interest (IOI)</t>
  </si>
  <si>
    <t>NOTE B: DSHA and Independent Audit Uses</t>
  </si>
  <si>
    <t>Verify subcontractor information and payment terms and compare to the draw requests.</t>
  </si>
  <si>
    <t>3.</t>
  </si>
  <si>
    <t>Ensure proper licensing for the work they were hired to perform.</t>
  </si>
  <si>
    <t>4.</t>
  </si>
  <si>
    <t>Ensure the funding for this development is not supporting work performed on other developments.</t>
  </si>
  <si>
    <t>If there is an IOI, ensure proper bidding procedures were performed and documented.</t>
  </si>
  <si>
    <t>Utilize this supporting documentation to reconcile the cost certification to the draw documents.</t>
  </si>
  <si>
    <t>Can be used as source documents by the independent CPA when preparing the cost certification, or by the independent auditors for attribute testing.</t>
  </si>
  <si>
    <t>Can be used for additional testing as required by DSHA.</t>
  </si>
  <si>
    <t>Additional attribute testing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</si>
</sst>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m/d/yyyy;@"/>
  </numFmts>
  <fonts count="47" x14ac:knownFonts="1">
    <font>
      <sz val="11"/>
      <color theme="1"/>
      <name val="Calibri"/>
      <family val="2"/>
      <scheme val="minor"/>
    </font>
    <font>
      <sz val="8"/>
      <name val="Arial"/>
      <family val="2"/>
    </font>
    <font>
      <i/>
      <sz val="8"/>
      <name val="Arial"/>
      <family val="2"/>
    </font>
    <font>
      <b/>
      <sz val="8"/>
      <name val="Arial"/>
      <family val="2"/>
    </font>
    <font>
      <sz val="8"/>
      <color indexed="81"/>
      <name val="Tahoma"/>
      <family val="2"/>
    </font>
    <font>
      <i/>
      <sz val="8"/>
      <color indexed="81"/>
      <name val="Arial"/>
      <family val="2"/>
    </font>
    <font>
      <i/>
      <sz val="8"/>
      <color indexed="81"/>
      <name val="Tahoma"/>
      <family val="2"/>
    </font>
    <font>
      <b/>
      <sz val="8"/>
      <color indexed="81"/>
      <name val="Tahoma"/>
      <family val="2"/>
    </font>
    <font>
      <i/>
      <sz val="8"/>
      <color indexed="8"/>
      <name val="Arial"/>
      <family val="2"/>
    </font>
    <font>
      <b/>
      <i/>
      <sz val="8"/>
      <color indexed="8"/>
      <name val="Arial"/>
      <family val="2"/>
    </font>
    <font>
      <b/>
      <u/>
      <sz val="8"/>
      <name val="Arial"/>
      <family val="2"/>
    </font>
    <font>
      <sz val="8"/>
      <color indexed="10"/>
      <name val="Arial"/>
      <family val="2"/>
    </font>
    <font>
      <sz val="8"/>
      <color indexed="8"/>
      <name val="Arial"/>
      <family val="2"/>
    </font>
    <font>
      <b/>
      <sz val="8"/>
      <color indexed="8"/>
      <name val="Arial"/>
      <family val="2"/>
    </font>
    <font>
      <b/>
      <u/>
      <sz val="8"/>
      <color indexed="8"/>
      <name val="Arial"/>
      <family val="2"/>
    </font>
    <font>
      <b/>
      <sz val="8"/>
      <color indexed="30"/>
      <name val="Arial"/>
      <family val="2"/>
    </font>
    <font>
      <b/>
      <sz val="8"/>
      <color indexed="17"/>
      <name val="Arial"/>
      <family val="2"/>
    </font>
    <font>
      <u/>
      <sz val="8"/>
      <color indexed="8"/>
      <name val="Arial"/>
      <family val="2"/>
    </font>
    <font>
      <b/>
      <sz val="10"/>
      <name val="Arial"/>
      <family val="2"/>
    </font>
    <font>
      <sz val="10"/>
      <color indexed="8"/>
      <name val="Arial"/>
      <family val="2"/>
    </font>
    <font>
      <b/>
      <u/>
      <sz val="10"/>
      <name val="Arial"/>
      <family val="2"/>
    </font>
    <font>
      <sz val="11"/>
      <color theme="1"/>
      <name val="Calibri"/>
      <family val="2"/>
      <scheme val="minor"/>
    </font>
    <font>
      <sz val="9"/>
      <color theme="1"/>
      <name val="Arial"/>
      <family val="2"/>
    </font>
    <font>
      <sz val="8"/>
      <color theme="1"/>
      <name val="Arial"/>
      <family val="2"/>
    </font>
    <font>
      <b/>
      <sz val="8"/>
      <color theme="1"/>
      <name val="Arial"/>
      <family val="2"/>
    </font>
    <font>
      <sz val="11"/>
      <color theme="1"/>
      <name val="Arial"/>
      <family val="2"/>
    </font>
    <font>
      <sz val="8"/>
      <color rgb="FF0033CC"/>
      <name val="Arial"/>
      <family val="2"/>
    </font>
    <font>
      <b/>
      <sz val="8"/>
      <color rgb="FF0033CC"/>
      <name val="Arial"/>
      <family val="2"/>
    </font>
    <font>
      <b/>
      <sz val="8"/>
      <color rgb="FF0000FF"/>
      <name val="Arial"/>
      <family val="2"/>
    </font>
    <font>
      <b/>
      <u/>
      <sz val="9"/>
      <color theme="1"/>
      <name val="Arial"/>
      <family val="2"/>
    </font>
    <font>
      <b/>
      <sz val="10"/>
      <color theme="1"/>
      <name val="Arial"/>
      <family val="2"/>
    </font>
    <font>
      <i/>
      <sz val="8"/>
      <color theme="1"/>
      <name val="Arial"/>
      <family val="2"/>
    </font>
    <font>
      <b/>
      <sz val="9"/>
      <color theme="1"/>
      <name val="Arial"/>
      <family val="2"/>
    </font>
    <font>
      <sz val="8"/>
      <color rgb="FF008000"/>
      <name val="Arial"/>
      <family val="2"/>
    </font>
    <font>
      <sz val="8"/>
      <color rgb="FF7030A0"/>
      <name val="Arial"/>
      <family val="2"/>
    </font>
    <font>
      <sz val="8"/>
      <color rgb="FFFF6600"/>
      <name val="Arial"/>
      <family val="2"/>
    </font>
    <font>
      <b/>
      <u/>
      <sz val="8"/>
      <color theme="1"/>
      <name val="Arial"/>
      <family val="2"/>
    </font>
    <font>
      <sz val="10"/>
      <color theme="1"/>
      <name val="Arial"/>
      <family val="2"/>
    </font>
    <font>
      <b/>
      <sz val="8"/>
      <color rgb="FF000000"/>
      <name val="Arial"/>
      <family val="2"/>
    </font>
    <font>
      <u/>
      <sz val="8"/>
      <color theme="1"/>
      <name val="Arial"/>
      <family val="2"/>
    </font>
    <font>
      <i/>
      <sz val="9"/>
      <color rgb="FFFF0000"/>
      <name val="Calibri"/>
      <family val="2"/>
      <scheme val="minor"/>
    </font>
    <font>
      <sz val="8"/>
      <name val="Calibri"/>
      <family val="2"/>
      <scheme val="minor"/>
    </font>
    <font>
      <sz val="9"/>
      <color indexed="81"/>
      <name val="Tahoma"/>
      <family val="2"/>
    </font>
    <font>
      <b/>
      <i/>
      <sz val="8"/>
      <name val="Arial"/>
      <family val="2"/>
    </font>
    <font>
      <u/>
      <sz val="11"/>
      <color theme="10"/>
      <name val="Calibri"/>
      <family val="2"/>
      <scheme val="minor"/>
    </font>
    <font>
      <u/>
      <sz val="11"/>
      <color theme="11"/>
      <name val="Calibri"/>
      <family val="2"/>
      <scheme val="minor"/>
    </font>
    <font>
      <sz val="8"/>
      <color rgb="FF000000"/>
      <name val="Arial"/>
      <family val="2"/>
    </font>
  </fonts>
  <fills count="7">
    <fill>
      <patternFill patternType="none"/>
    </fill>
    <fill>
      <patternFill patternType="gray125"/>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gray125">
        <bgColor auto="1"/>
      </patternFill>
    </fill>
  </fills>
  <borders count="2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s>
  <cellStyleXfs count="42">
    <xf numFmtId="0" fontId="0" fillId="0" borderId="0"/>
    <xf numFmtId="0" fontId="21"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449">
    <xf numFmtId="0" fontId="0" fillId="0" borderId="0" xfId="0"/>
    <xf numFmtId="0" fontId="22" fillId="0" borderId="0" xfId="0" applyFont="1" applyAlignment="1">
      <alignment horizontal="center" vertical="center"/>
    </xf>
    <xf numFmtId="0" fontId="23" fillId="3" borderId="2" xfId="0" applyFont="1" applyFill="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xf>
    <xf numFmtId="0" fontId="23" fillId="0" borderId="2" xfId="0" applyFont="1" applyBorder="1" applyAlignment="1">
      <alignment horizontal="center" vertical="center"/>
    </xf>
    <xf numFmtId="0" fontId="0" fillId="0" borderId="0" xfId="0" applyFont="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6" fontId="23" fillId="0" borderId="5" xfId="0" applyNumberFormat="1" applyFont="1" applyBorder="1" applyAlignment="1">
      <alignment vertical="center"/>
    </xf>
    <xf numFmtId="6" fontId="23" fillId="0" borderId="0" xfId="0" applyNumberFormat="1" applyFont="1" applyBorder="1" applyAlignment="1">
      <alignment vertical="center"/>
    </xf>
    <xf numFmtId="0" fontId="23" fillId="2" borderId="0" xfId="0" applyFont="1" applyFill="1" applyAlignment="1">
      <alignment vertical="center"/>
    </xf>
    <xf numFmtId="14" fontId="23" fillId="2" borderId="4" xfId="0" applyNumberFormat="1"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6" xfId="0" applyFont="1" applyFill="1" applyBorder="1" applyAlignment="1">
      <alignment horizontal="center" vertical="center"/>
    </xf>
    <xf numFmtId="0" fontId="23" fillId="2" borderId="7" xfId="0" applyFont="1" applyFill="1" applyBorder="1" applyAlignment="1">
      <alignment vertical="center"/>
    </xf>
    <xf numFmtId="0" fontId="23" fillId="2" borderId="5" xfId="0" applyFont="1" applyFill="1" applyBorder="1" applyAlignment="1">
      <alignment vertical="center"/>
    </xf>
    <xf numFmtId="0" fontId="24" fillId="2" borderId="6" xfId="0" applyFont="1" applyFill="1" applyBorder="1" applyAlignment="1">
      <alignment horizontal="left" vertical="center"/>
    </xf>
    <xf numFmtId="49" fontId="23" fillId="0" borderId="2" xfId="0" applyNumberFormat="1" applyFont="1" applyFill="1" applyBorder="1" applyAlignment="1">
      <alignment horizontal="center" vertical="center"/>
    </xf>
    <xf numFmtId="49" fontId="23" fillId="0" borderId="2" xfId="0" applyNumberFormat="1" applyFont="1" applyBorder="1" applyAlignment="1">
      <alignment horizontal="center" vertical="center"/>
    </xf>
    <xf numFmtId="49" fontId="23" fillId="0" borderId="8" xfId="0" applyNumberFormat="1"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6" fontId="23" fillId="0" borderId="3" xfId="0" applyNumberFormat="1"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indent="10"/>
    </xf>
    <xf numFmtId="8" fontId="26" fillId="0" borderId="9" xfId="0" applyNumberFormat="1" applyFont="1" applyBorder="1" applyAlignment="1">
      <alignment vertical="center"/>
    </xf>
    <xf numFmtId="8" fontId="26" fillId="0" borderId="8" xfId="0" applyNumberFormat="1" applyFont="1" applyFill="1" applyBorder="1" applyAlignment="1">
      <alignment vertical="center"/>
    </xf>
    <xf numFmtId="0" fontId="26" fillId="3" borderId="2" xfId="0" applyNumberFormat="1" applyFont="1" applyFill="1" applyBorder="1" applyAlignment="1">
      <alignment vertical="center"/>
    </xf>
    <xf numFmtId="8" fontId="27" fillId="3" borderId="2" xfId="0" applyNumberFormat="1" applyFont="1" applyFill="1" applyBorder="1" applyAlignment="1">
      <alignment vertical="center"/>
    </xf>
    <xf numFmtId="8" fontId="26" fillId="0" borderId="2" xfId="0" applyNumberFormat="1" applyFont="1" applyBorder="1" applyAlignment="1" applyProtection="1">
      <alignment vertical="center"/>
    </xf>
    <xf numFmtId="8" fontId="28" fillId="3" borderId="2" xfId="0" applyNumberFormat="1" applyFont="1" applyFill="1" applyBorder="1" applyAlignment="1" applyProtection="1">
      <alignment vertical="center"/>
    </xf>
    <xf numFmtId="0" fontId="23" fillId="0" borderId="0" xfId="0" applyFont="1" applyAlignment="1">
      <alignment vertical="center" wrapText="1"/>
    </xf>
    <xf numFmtId="0" fontId="29" fillId="0" borderId="0" xfId="0" applyFont="1" applyAlignment="1">
      <alignment horizontal="center" vertical="center"/>
    </xf>
    <xf numFmtId="0" fontId="23" fillId="0" borderId="0" xfId="0" applyFont="1" applyAlignment="1">
      <alignment horizontal="center" vertical="center"/>
    </xf>
    <xf numFmtId="0" fontId="30"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vertical="center"/>
    </xf>
    <xf numFmtId="0" fontId="0" fillId="0" borderId="0" xfId="0" applyAlignment="1">
      <alignment vertical="center"/>
    </xf>
    <xf numFmtId="8" fontId="27" fillId="0" borderId="2" xfId="0" applyNumberFormat="1" applyFont="1" applyBorder="1" applyAlignment="1">
      <alignment vertical="center"/>
    </xf>
    <xf numFmtId="0" fontId="23" fillId="0" borderId="0" xfId="0" applyFont="1" applyAlignment="1"/>
    <xf numFmtId="0" fontId="23" fillId="0" borderId="0" xfId="0" applyFont="1" applyBorder="1" applyAlignment="1">
      <alignment horizontal="center" vertical="center"/>
    </xf>
    <xf numFmtId="0" fontId="29" fillId="0" borderId="0" xfId="0" applyFont="1" applyBorder="1" applyAlignment="1">
      <alignment horizontal="center" vertical="center"/>
    </xf>
    <xf numFmtId="0" fontId="31" fillId="0" borderId="0" xfId="0" applyFont="1" applyAlignment="1">
      <alignment vertical="center"/>
    </xf>
    <xf numFmtId="0" fontId="23" fillId="0" borderId="0" xfId="0" applyFont="1" applyBorder="1" applyAlignment="1">
      <alignment vertical="top"/>
    </xf>
    <xf numFmtId="0" fontId="31" fillId="0" borderId="0" xfId="0" applyFont="1" applyAlignment="1">
      <alignment vertical="top" wrapText="1"/>
    </xf>
    <xf numFmtId="0" fontId="23" fillId="0" borderId="0" xfId="0" applyNumberFormat="1" applyFont="1" applyAlignment="1">
      <alignment vertical="center"/>
    </xf>
    <xf numFmtId="0" fontId="32" fillId="0" borderId="0" xfId="0" applyFont="1" applyAlignment="1">
      <alignment vertical="center"/>
    </xf>
    <xf numFmtId="0" fontId="23" fillId="0" borderId="0" xfId="0" applyFont="1"/>
    <xf numFmtId="0" fontId="23" fillId="0" borderId="0" xfId="0" applyFont="1" applyAlignment="1">
      <alignment horizontal="center"/>
    </xf>
    <xf numFmtId="0" fontId="23" fillId="0" borderId="0" xfId="0" applyFont="1" applyAlignment="1">
      <alignment horizontal="center" wrapText="1"/>
    </xf>
    <xf numFmtId="0" fontId="24" fillId="0" borderId="0" xfId="0" applyFont="1"/>
    <xf numFmtId="0" fontId="23" fillId="0" borderId="0" xfId="0" applyFont="1" applyAlignment="1">
      <alignment vertical="center"/>
    </xf>
    <xf numFmtId="0" fontId="23" fillId="0" borderId="0" xfId="0" applyFont="1" applyAlignment="1">
      <alignment horizontal="center" vertical="center"/>
    </xf>
    <xf numFmtId="0" fontId="24" fillId="0" borderId="2" xfId="0" applyFont="1" applyBorder="1" applyAlignment="1" applyProtection="1">
      <alignment horizontal="center" vertical="center" wrapText="1"/>
      <protection locked="0"/>
    </xf>
    <xf numFmtId="0" fontId="23"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24" fillId="0" borderId="0" xfId="0" applyFont="1" applyBorder="1" applyAlignment="1" applyProtection="1">
      <alignment horizontal="center" vertical="center" wrapText="1"/>
      <protection locked="0"/>
    </xf>
    <xf numFmtId="0" fontId="23" fillId="0" borderId="0" xfId="0" applyFont="1" applyFill="1" applyBorder="1" applyAlignment="1">
      <alignment vertical="center"/>
    </xf>
    <xf numFmtId="8" fontId="28" fillId="0" borderId="0" xfId="0" applyNumberFormat="1"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8" fontId="33" fillId="0" borderId="2" xfId="0" applyNumberFormat="1" applyFont="1" applyBorder="1" applyAlignment="1" applyProtection="1">
      <alignment vertical="center"/>
    </xf>
    <xf numFmtId="8" fontId="33" fillId="0" borderId="9" xfId="0" applyNumberFormat="1" applyFont="1" applyBorder="1" applyAlignment="1" applyProtection="1">
      <alignment vertical="center"/>
    </xf>
    <xf numFmtId="8" fontId="33" fillId="0" borderId="8" xfId="0" applyNumberFormat="1" applyFont="1" applyBorder="1" applyAlignment="1" applyProtection="1">
      <alignment vertical="center"/>
    </xf>
    <xf numFmtId="8" fontId="34" fillId="0" borderId="2" xfId="0" applyNumberFormat="1" applyFont="1" applyBorder="1" applyAlignment="1" applyProtection="1">
      <alignment vertical="center"/>
    </xf>
    <xf numFmtId="8" fontId="34" fillId="0" borderId="9" xfId="0" applyNumberFormat="1" applyFont="1" applyBorder="1" applyAlignment="1" applyProtection="1">
      <alignment vertical="center"/>
    </xf>
    <xf numFmtId="0" fontId="23" fillId="0" borderId="0" xfId="0" applyFont="1" applyAlignment="1" applyProtection="1">
      <alignment vertical="center"/>
      <protection locked="0"/>
    </xf>
    <xf numFmtId="0" fontId="23" fillId="0" borderId="0" xfId="0" applyFont="1" applyAlignment="1" applyProtection="1">
      <protection locked="0"/>
    </xf>
    <xf numFmtId="0" fontId="23" fillId="0" borderId="0" xfId="0" applyFont="1" applyAlignment="1" applyProtection="1">
      <alignment horizontal="left" vertical="center"/>
    </xf>
    <xf numFmtId="0" fontId="23" fillId="0" borderId="0" xfId="0" applyFont="1" applyAlignment="1" applyProtection="1">
      <alignment vertical="center"/>
    </xf>
    <xf numFmtId="0" fontId="35" fillId="0" borderId="0" xfId="0" applyFont="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24" fillId="2" borderId="0" xfId="0" applyFont="1" applyFill="1" applyBorder="1" applyAlignment="1">
      <alignment horizontal="left" vertical="center"/>
    </xf>
    <xf numFmtId="0" fontId="23" fillId="0" borderId="4" xfId="0" applyFont="1" applyBorder="1" applyAlignment="1">
      <alignment horizontal="center" vertical="center"/>
    </xf>
    <xf numFmtId="0" fontId="23" fillId="0" borderId="4" xfId="0" applyFont="1" applyBorder="1" applyAlignment="1">
      <alignment horizontal="left" vertical="center"/>
    </xf>
    <xf numFmtId="49" fontId="23" fillId="0" borderId="11" xfId="0" applyNumberFormat="1" applyFont="1" applyBorder="1" applyAlignment="1">
      <alignment horizontal="center" vertical="center"/>
    </xf>
    <xf numFmtId="49" fontId="23" fillId="0" borderId="1" xfId="0" applyNumberFormat="1" applyFont="1" applyFill="1" applyBorder="1" applyAlignment="1">
      <alignment horizontal="center" vertical="center"/>
    </xf>
    <xf numFmtId="49" fontId="23" fillId="0" borderId="1" xfId="0" applyNumberFormat="1" applyFont="1" applyBorder="1" applyAlignment="1">
      <alignment horizontal="center" vertical="center"/>
    </xf>
    <xf numFmtId="0" fontId="23" fillId="2" borderId="0" xfId="0" applyFont="1" applyFill="1" applyBorder="1" applyAlignment="1">
      <alignment horizontal="center" vertical="center"/>
    </xf>
    <xf numFmtId="0" fontId="23" fillId="0" borderId="0" xfId="0" applyFont="1" applyAlignment="1">
      <alignment vertical="center"/>
    </xf>
    <xf numFmtId="0" fontId="23" fillId="0" borderId="0" xfId="0" applyFont="1" applyAlignment="1">
      <alignment vertical="center"/>
    </xf>
    <xf numFmtId="9" fontId="23" fillId="3" borderId="2" xfId="0" applyNumberFormat="1" applyFont="1" applyFill="1" applyBorder="1" applyAlignment="1" applyProtection="1">
      <alignment vertical="center"/>
      <protection locked="0"/>
    </xf>
    <xf numFmtId="0" fontId="23" fillId="0" borderId="0" xfId="0" applyFont="1" applyAlignment="1" applyProtection="1">
      <alignment horizontal="left" vertical="center" indent="10"/>
    </xf>
    <xf numFmtId="0" fontId="0" fillId="0" borderId="0" xfId="0" applyFont="1" applyAlignment="1" applyProtection="1">
      <alignment vertical="center"/>
    </xf>
    <xf numFmtId="0" fontId="23" fillId="0" borderId="0" xfId="0" applyFont="1" applyBorder="1" applyAlignment="1" applyProtection="1">
      <alignment horizontal="left" vertical="center"/>
    </xf>
    <xf numFmtId="0" fontId="23" fillId="0" borderId="0" xfId="0" applyFont="1" applyBorder="1" applyAlignment="1" applyProtection="1">
      <alignment vertical="center"/>
    </xf>
    <xf numFmtId="8" fontId="23" fillId="4" borderId="2" xfId="0" applyNumberFormat="1" applyFont="1" applyFill="1" applyBorder="1" applyAlignment="1" applyProtection="1">
      <alignment vertical="center"/>
      <protection locked="0"/>
    </xf>
    <xf numFmtId="8" fontId="23" fillId="4" borderId="9" xfId="0" applyNumberFormat="1" applyFont="1" applyFill="1" applyBorder="1" applyAlignment="1" applyProtection="1">
      <alignment vertical="center"/>
      <protection locked="0"/>
    </xf>
    <xf numFmtId="8" fontId="26" fillId="3" borderId="8" xfId="0" applyNumberFormat="1" applyFont="1" applyFill="1" applyBorder="1" applyAlignment="1">
      <alignment vertical="center"/>
    </xf>
    <xf numFmtId="8" fontId="26" fillId="3" borderId="8" xfId="0" applyNumberFormat="1" applyFont="1" applyFill="1" applyBorder="1" applyAlignment="1" applyProtection="1">
      <alignment vertical="center"/>
    </xf>
    <xf numFmtId="164" fontId="23" fillId="4" borderId="4" xfId="0" applyNumberFormat="1" applyFont="1" applyFill="1" applyBorder="1" applyAlignment="1" applyProtection="1">
      <alignment horizontal="center" vertical="center"/>
      <protection locked="0"/>
    </xf>
    <xf numFmtId="14" fontId="23" fillId="4" borderId="4" xfId="0" applyNumberFormat="1" applyFont="1" applyFill="1" applyBorder="1" applyAlignment="1" applyProtection="1">
      <alignment vertical="center"/>
      <protection locked="0"/>
    </xf>
    <xf numFmtId="0" fontId="23" fillId="4" borderId="4" xfId="0" applyFont="1" applyFill="1" applyBorder="1" applyAlignment="1" applyProtection="1">
      <alignment vertical="center"/>
      <protection locked="0"/>
    </xf>
    <xf numFmtId="0" fontId="23" fillId="4" borderId="2"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protection locked="0"/>
    </xf>
    <xf numFmtId="0" fontId="23" fillId="4" borderId="1" xfId="0" applyFont="1" applyFill="1" applyBorder="1" applyAlignment="1" applyProtection="1">
      <alignment horizontal="left" vertical="center" wrapText="1"/>
      <protection locked="0"/>
    </xf>
    <xf numFmtId="8" fontId="23" fillId="4" borderId="1" xfId="0" applyNumberFormat="1" applyFont="1" applyFill="1" applyBorder="1" applyAlignment="1" applyProtection="1">
      <alignment horizontal="right" vertical="center" wrapText="1"/>
      <protection locked="0"/>
    </xf>
    <xf numFmtId="0" fontId="23" fillId="4" borderId="2"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8" fontId="23" fillId="4" borderId="1" xfId="0" applyNumberFormat="1" applyFont="1" applyFill="1" applyBorder="1" applyAlignment="1" applyProtection="1">
      <alignment vertical="center"/>
      <protection locked="0"/>
    </xf>
    <xf numFmtId="8" fontId="23" fillId="4" borderId="4" xfId="0" applyNumberFormat="1" applyFont="1" applyFill="1" applyBorder="1" applyAlignment="1" applyProtection="1">
      <alignment vertical="center"/>
      <protection locked="0"/>
    </xf>
    <xf numFmtId="0" fontId="23" fillId="4" borderId="12" xfId="0" applyFont="1" applyFill="1" applyBorder="1" applyAlignment="1" applyProtection="1">
      <alignment vertical="center"/>
      <protection locked="0"/>
    </xf>
    <xf numFmtId="9" fontId="23" fillId="4" borderId="2" xfId="0" applyNumberFormat="1" applyFont="1" applyFill="1" applyBorder="1" applyAlignment="1" applyProtection="1">
      <alignment horizontal="center" vertical="center"/>
      <protection locked="0"/>
    </xf>
    <xf numFmtId="0" fontId="23" fillId="0" borderId="0" xfId="0" applyFont="1" applyAlignment="1">
      <alignment horizontal="center" vertical="center"/>
    </xf>
    <xf numFmtId="0" fontId="23" fillId="0" borderId="0" xfId="0" applyFont="1" applyBorder="1" applyAlignment="1" applyProtection="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3" fillId="2" borderId="4" xfId="0" applyFont="1" applyFill="1" applyBorder="1" applyAlignment="1" applyProtection="1">
      <alignment horizontal="center" vertical="center"/>
      <protection locked="0"/>
    </xf>
    <xf numFmtId="8" fontId="23" fillId="4" borderId="2" xfId="0" applyNumberFormat="1" applyFont="1" applyFill="1" applyBorder="1" applyAlignment="1" applyProtection="1">
      <alignment vertical="center"/>
      <protection locked="0"/>
    </xf>
    <xf numFmtId="0" fontId="1" fillId="0" borderId="0" xfId="0" applyFont="1" applyBorder="1" applyAlignment="1">
      <alignment vertical="top" wrapText="1"/>
    </xf>
    <xf numFmtId="8" fontId="33" fillId="0" borderId="4" xfId="0" applyNumberFormat="1" applyFont="1" applyBorder="1" applyAlignment="1">
      <alignment horizontal="center" vertical="center"/>
    </xf>
    <xf numFmtId="0" fontId="23" fillId="4" borderId="0" xfId="0" applyFont="1" applyFill="1" applyAlignment="1" applyProtection="1">
      <alignment horizontal="center" vertical="center"/>
      <protection locked="0"/>
    </xf>
    <xf numFmtId="0" fontId="33" fillId="0" borderId="0" xfId="0" applyFont="1" applyBorder="1" applyAlignment="1" applyProtection="1">
      <alignment horizontal="left" vertical="center"/>
      <protection locked="0"/>
    </xf>
    <xf numFmtId="0" fontId="36" fillId="5" borderId="6" xfId="0" applyFont="1" applyFill="1" applyBorder="1" applyAlignment="1">
      <alignment horizontal="center" vertical="center"/>
    </xf>
    <xf numFmtId="0" fontId="36" fillId="5" borderId="0" xfId="0" applyFont="1" applyFill="1" applyBorder="1" applyAlignment="1">
      <alignment horizontal="center" vertical="center"/>
    </xf>
    <xf numFmtId="0" fontId="25" fillId="5" borderId="6" xfId="0" applyFont="1" applyFill="1" applyBorder="1" applyAlignment="1">
      <alignment vertical="center"/>
    </xf>
    <xf numFmtId="0" fontId="25" fillId="5" borderId="0" xfId="0" applyFont="1" applyFill="1" applyBorder="1" applyAlignment="1">
      <alignment vertical="center"/>
    </xf>
    <xf numFmtId="0" fontId="23" fillId="5" borderId="0" xfId="0" applyFont="1" applyFill="1" applyBorder="1" applyAlignment="1">
      <alignment horizontal="center" vertical="center"/>
    </xf>
    <xf numFmtId="0" fontId="23" fillId="5" borderId="5" xfId="0" applyFont="1" applyFill="1" applyBorder="1" applyAlignment="1">
      <alignment horizontal="left" vertical="center"/>
    </xf>
    <xf numFmtId="0" fontId="24" fillId="5" borderId="6" xfId="0" applyFont="1" applyFill="1" applyBorder="1" applyAlignment="1">
      <alignment horizontal="center" vertical="center"/>
    </xf>
    <xf numFmtId="0" fontId="23" fillId="5" borderId="0" xfId="0" applyFont="1" applyFill="1" applyBorder="1" applyAlignment="1">
      <alignment horizontal="left" vertical="center"/>
    </xf>
    <xf numFmtId="0" fontId="24" fillId="5" borderId="0" xfId="0" applyFont="1" applyFill="1" applyBorder="1" applyAlignment="1">
      <alignment horizontal="center" vertical="center"/>
    </xf>
    <xf numFmtId="0" fontId="24" fillId="5" borderId="6" xfId="0" applyFont="1" applyFill="1" applyBorder="1" applyAlignment="1">
      <alignment horizontal="center" vertical="center" wrapText="1"/>
    </xf>
    <xf numFmtId="0" fontId="23" fillId="5" borderId="11" xfId="0" applyFont="1" applyFill="1" applyBorder="1" applyAlignment="1">
      <alignment vertical="center"/>
    </xf>
    <xf numFmtId="0" fontId="23" fillId="5" borderId="4" xfId="0" applyFont="1" applyFill="1" applyBorder="1" applyAlignment="1">
      <alignment vertical="center"/>
    </xf>
    <xf numFmtId="0" fontId="23" fillId="5" borderId="13" xfId="0" applyFont="1" applyFill="1" applyBorder="1" applyAlignment="1">
      <alignment vertical="center"/>
    </xf>
    <xf numFmtId="0" fontId="33" fillId="0" borderId="0" xfId="0" applyFont="1" applyAlignment="1">
      <alignment vertical="center"/>
    </xf>
    <xf numFmtId="0" fontId="33" fillId="0" borderId="1" xfId="0" applyFont="1" applyBorder="1" applyAlignment="1">
      <alignment vertical="center"/>
    </xf>
    <xf numFmtId="8" fontId="33" fillId="0" borderId="1" xfId="0" applyNumberFormat="1" applyFont="1" applyBorder="1" applyAlignment="1">
      <alignment vertical="center"/>
    </xf>
    <xf numFmtId="0" fontId="0" fillId="0" borderId="0" xfId="0" applyAlignment="1">
      <alignment vertical="center"/>
    </xf>
    <xf numFmtId="0" fontId="33" fillId="0" borderId="0" xfId="0" applyFont="1" applyBorder="1" applyAlignment="1">
      <alignment vertical="center"/>
    </xf>
    <xf numFmtId="0" fontId="23" fillId="0" borderId="0" xfId="0" applyFont="1" applyAlignment="1">
      <alignment vertical="center"/>
    </xf>
    <xf numFmtId="0" fontId="23" fillId="0" borderId="4" xfId="0" applyFont="1" applyBorder="1" applyAlignment="1">
      <alignment horizontal="left" vertical="center"/>
    </xf>
    <xf numFmtId="0" fontId="23"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37" fillId="0" borderId="0" xfId="0" applyFont="1" applyAlignment="1">
      <alignment vertical="center"/>
    </xf>
    <xf numFmtId="0" fontId="20" fillId="0" borderId="0" xfId="0" applyFont="1" applyAlignment="1">
      <alignment vertical="center"/>
    </xf>
    <xf numFmtId="10" fontId="26" fillId="0" borderId="2" xfId="0" applyNumberFormat="1" applyFont="1" applyFill="1" applyBorder="1" applyAlignment="1">
      <alignment horizontal="right" vertical="center"/>
    </xf>
    <xf numFmtId="10" fontId="26" fillId="0" borderId="9" xfId="0" applyNumberFormat="1" applyFont="1" applyFill="1" applyBorder="1" applyAlignment="1">
      <alignment horizontal="right" vertical="center"/>
    </xf>
    <xf numFmtId="10" fontId="26" fillId="0" borderId="8" xfId="0" applyNumberFormat="1" applyFont="1" applyFill="1" applyBorder="1" applyAlignment="1">
      <alignment horizontal="right" vertical="center"/>
    </xf>
    <xf numFmtId="0" fontId="23" fillId="0" borderId="0" xfId="0" applyFont="1" applyAlignment="1" applyProtection="1">
      <alignment horizontal="left" vertical="center" indent="10"/>
    </xf>
    <xf numFmtId="0" fontId="30" fillId="0" borderId="0" xfId="0" applyFont="1" applyAlignment="1">
      <alignment horizontal="center" vertical="center"/>
    </xf>
    <xf numFmtId="0" fontId="23"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vertical="center"/>
    </xf>
    <xf numFmtId="0" fontId="33" fillId="0" borderId="4" xfId="0" applyFont="1" applyBorder="1" applyAlignment="1" applyProtection="1">
      <alignment horizontal="left" vertical="center"/>
    </xf>
    <xf numFmtId="14" fontId="33" fillId="0" borderId="4" xfId="0" applyNumberFormat="1" applyFont="1" applyBorder="1" applyAlignment="1" applyProtection="1">
      <alignment horizontal="left" vertical="center"/>
    </xf>
    <xf numFmtId="0" fontId="29" fillId="0" borderId="0" xfId="0" applyFont="1" applyBorder="1" applyAlignment="1">
      <alignment horizontal="center" vertical="center"/>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xf>
    <xf numFmtId="0" fontId="0" fillId="0" borderId="0" xfId="0" applyAlignment="1">
      <alignment vertical="center"/>
    </xf>
    <xf numFmtId="8" fontId="23" fillId="0" borderId="2" xfId="0" applyNumberFormat="1" applyFont="1" applyFill="1" applyBorder="1" applyAlignment="1" applyProtection="1">
      <alignment vertical="center"/>
    </xf>
    <xf numFmtId="8" fontId="23" fillId="0" borderId="9" xfId="0" applyNumberFormat="1" applyFont="1" applyFill="1" applyBorder="1" applyAlignment="1" applyProtection="1">
      <alignment vertical="center"/>
    </xf>
    <xf numFmtId="0" fontId="23" fillId="0" borderId="2" xfId="0" applyFont="1" applyBorder="1" applyAlignment="1" applyProtection="1">
      <alignment horizontal="center" vertical="center"/>
    </xf>
    <xf numFmtId="0" fontId="23" fillId="0" borderId="9" xfId="0" applyFont="1" applyBorder="1" applyAlignment="1" applyProtection="1">
      <alignment horizontal="center" vertical="center"/>
    </xf>
    <xf numFmtId="49" fontId="23" fillId="0" borderId="8" xfId="0" applyNumberFormat="1" applyFont="1" applyFill="1" applyBorder="1" applyAlignment="1" applyProtection="1">
      <alignment horizontal="center" vertical="center"/>
    </xf>
    <xf numFmtId="0" fontId="23" fillId="0" borderId="0" xfId="0" applyFont="1" applyAlignment="1" applyProtection="1">
      <alignment horizontal="left" vertical="center" indent="6"/>
    </xf>
    <xf numFmtId="0" fontId="23" fillId="0" borderId="0" xfId="0" applyFont="1" applyAlignment="1" applyProtection="1">
      <alignment horizontal="left" vertical="center" indent="7"/>
    </xf>
    <xf numFmtId="0" fontId="23" fillId="3" borderId="2" xfId="0" applyFont="1" applyFill="1" applyBorder="1" applyAlignment="1" applyProtection="1">
      <alignment horizontal="center" vertical="center" wrapText="1"/>
    </xf>
    <xf numFmtId="44" fontId="23" fillId="4" borderId="2" xfId="0" applyNumberFormat="1" applyFont="1" applyFill="1" applyBorder="1" applyAlignment="1" applyProtection="1">
      <alignment vertical="center"/>
      <protection locked="0"/>
    </xf>
    <xf numFmtId="0" fontId="23" fillId="0" borderId="0" xfId="0" applyFont="1" applyAlignment="1">
      <alignment vertical="center"/>
    </xf>
    <xf numFmtId="0" fontId="23" fillId="3" borderId="1" xfId="0" applyFont="1" applyFill="1" applyBorder="1" applyAlignment="1">
      <alignment vertical="center"/>
    </xf>
    <xf numFmtId="0" fontId="23" fillId="3" borderId="12" xfId="0" applyFont="1" applyFill="1" applyBorder="1" applyAlignment="1">
      <alignment vertical="center"/>
    </xf>
    <xf numFmtId="0" fontId="23" fillId="3" borderId="15" xfId="0" applyFont="1" applyFill="1" applyBorder="1" applyAlignment="1">
      <alignment vertical="center"/>
    </xf>
    <xf numFmtId="0" fontId="29" fillId="0" borderId="0" xfId="0" applyFont="1" applyAlignment="1">
      <alignment horizontal="center" vertical="center"/>
    </xf>
    <xf numFmtId="0" fontId="1" fillId="4" borderId="2" xfId="0" applyNumberFormat="1" applyFont="1" applyFill="1" applyBorder="1" applyAlignment="1" applyProtection="1">
      <alignment horizontal="left" vertical="center"/>
      <protection locked="0"/>
    </xf>
    <xf numFmtId="0" fontId="23" fillId="0" borderId="0" xfId="0" applyFont="1" applyAlignment="1">
      <alignment horizontal="center" vertical="center"/>
    </xf>
    <xf numFmtId="0" fontId="23"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40" fillId="0" borderId="0" xfId="0" applyFont="1" applyAlignment="1">
      <alignment horizontal="right" vertical="center"/>
    </xf>
    <xf numFmtId="0" fontId="1" fillId="0" borderId="1" xfId="0" applyFont="1" applyBorder="1" applyAlignment="1">
      <alignment vertical="center"/>
    </xf>
    <xf numFmtId="8" fontId="23" fillId="4" borderId="2" xfId="0" applyNumberFormat="1" applyFont="1" applyFill="1" applyBorder="1" applyAlignment="1" applyProtection="1">
      <alignment vertical="center"/>
      <protection locked="0"/>
    </xf>
    <xf numFmtId="0" fontId="33" fillId="0" borderId="4" xfId="0" applyFont="1" applyFill="1" applyBorder="1" applyAlignment="1" applyProtection="1">
      <alignment horizontal="center" vertical="center"/>
    </xf>
    <xf numFmtId="0" fontId="23" fillId="0" borderId="0" xfId="0" applyFont="1" applyAlignment="1" applyProtection="1">
      <alignment vertical="center"/>
    </xf>
    <xf numFmtId="0" fontId="1" fillId="0" borderId="1" xfId="0" applyFont="1" applyBorder="1" applyAlignment="1">
      <alignment vertical="center"/>
    </xf>
    <xf numFmtId="8" fontId="23" fillId="4" borderId="2" xfId="0" applyNumberFormat="1" applyFont="1" applyFill="1" applyBorder="1" applyAlignment="1" applyProtection="1">
      <alignment vertical="center"/>
      <protection locked="0"/>
    </xf>
    <xf numFmtId="8" fontId="26" fillId="0" borderId="2" xfId="0" applyNumberFormat="1" applyFont="1" applyBorder="1" applyAlignment="1">
      <alignment vertical="center"/>
    </xf>
    <xf numFmtId="0" fontId="23" fillId="3" borderId="2" xfId="0" applyFont="1" applyFill="1" applyBorder="1" applyAlignment="1">
      <alignment horizontal="center" vertical="center"/>
    </xf>
    <xf numFmtId="0" fontId="24" fillId="0" borderId="0" xfId="0" applyFont="1" applyAlignment="1" applyProtection="1">
      <alignment horizontal="center" vertical="center"/>
    </xf>
    <xf numFmtId="8" fontId="23" fillId="0" borderId="2" xfId="0" applyNumberFormat="1" applyFont="1" applyBorder="1" applyAlignment="1" applyProtection="1">
      <alignment vertical="center"/>
    </xf>
    <xf numFmtId="9" fontId="23" fillId="0" borderId="2" xfId="0" applyNumberFormat="1" applyFont="1" applyBorder="1" applyAlignment="1" applyProtection="1">
      <alignment horizontal="center" vertical="center"/>
    </xf>
    <xf numFmtId="8" fontId="28" fillId="0" borderId="2" xfId="0" applyNumberFormat="1" applyFont="1" applyBorder="1" applyAlignment="1" applyProtection="1">
      <alignment vertical="center"/>
    </xf>
    <xf numFmtId="8" fontId="28" fillId="0" borderId="1" xfId="0" applyNumberFormat="1" applyFont="1" applyBorder="1" applyAlignment="1" applyProtection="1">
      <alignment vertical="center"/>
    </xf>
    <xf numFmtId="9" fontId="28" fillId="0" borderId="2" xfId="0" applyNumberFormat="1" applyFont="1" applyBorder="1" applyAlignment="1" applyProtection="1">
      <alignment horizontal="center" vertical="center"/>
    </xf>
    <xf numFmtId="0" fontId="1" fillId="0" borderId="1" xfId="0" applyFont="1" applyBorder="1" applyAlignment="1" applyProtection="1">
      <alignment vertical="center"/>
    </xf>
    <xf numFmtId="8" fontId="23" fillId="4" borderId="2" xfId="0" applyNumberFormat="1" applyFont="1" applyFill="1" applyBorder="1" applyAlignment="1" applyProtection="1">
      <alignment vertical="center"/>
      <protection locked="0"/>
    </xf>
    <xf numFmtId="8" fontId="26" fillId="0" borderId="2" xfId="0" applyNumberFormat="1" applyFont="1" applyBorder="1" applyAlignment="1">
      <alignment vertical="center"/>
    </xf>
    <xf numFmtId="0" fontId="23" fillId="0" borderId="9" xfId="0" applyFont="1" applyBorder="1" applyAlignment="1">
      <alignment horizontal="center" vertical="center"/>
    </xf>
    <xf numFmtId="0" fontId="24" fillId="3" borderId="18" xfId="0" applyFont="1" applyFill="1" applyBorder="1" applyAlignment="1">
      <alignment vertical="center"/>
    </xf>
    <xf numFmtId="0" fontId="24" fillId="3" borderId="11" xfId="0" applyFont="1" applyFill="1" applyBorder="1" applyAlignment="1">
      <alignment vertical="center"/>
    </xf>
    <xf numFmtId="49" fontId="23" fillId="0" borderId="9" xfId="0" applyNumberFormat="1" applyFont="1" applyBorder="1" applyAlignment="1">
      <alignment horizontal="center" vertical="center"/>
    </xf>
    <xf numFmtId="8" fontId="26" fillId="0" borderId="9" xfId="0" applyNumberFormat="1" applyFont="1" applyBorder="1" applyAlignment="1" applyProtection="1">
      <alignment vertical="center"/>
    </xf>
    <xf numFmtId="49" fontId="23" fillId="3" borderId="8" xfId="0" applyNumberFormat="1" applyFont="1" applyFill="1" applyBorder="1" applyAlignment="1" applyProtection="1">
      <alignment horizontal="center" vertical="center"/>
    </xf>
    <xf numFmtId="10" fontId="26" fillId="3" borderId="8" xfId="0" applyNumberFormat="1" applyFont="1" applyFill="1" applyBorder="1" applyAlignment="1">
      <alignment horizontal="right" vertical="center"/>
    </xf>
    <xf numFmtId="8" fontId="23" fillId="4" borderId="21" xfId="0" applyNumberFormat="1" applyFont="1" applyFill="1" applyBorder="1" applyAlignment="1" applyProtection="1">
      <alignment vertical="center"/>
      <protection locked="0"/>
    </xf>
    <xf numFmtId="8" fontId="26" fillId="0" borderId="21" xfId="0" applyNumberFormat="1" applyFont="1" applyBorder="1" applyAlignment="1" applyProtection="1">
      <alignment vertical="center"/>
    </xf>
    <xf numFmtId="49" fontId="23" fillId="3" borderId="23" xfId="0" applyNumberFormat="1" applyFont="1" applyFill="1" applyBorder="1" applyAlignment="1" applyProtection="1">
      <alignment horizontal="center" vertical="center"/>
    </xf>
    <xf numFmtId="8" fontId="26" fillId="3" borderId="23" xfId="0" applyNumberFormat="1" applyFont="1" applyFill="1" applyBorder="1" applyAlignment="1" applyProtection="1">
      <alignment vertical="center"/>
    </xf>
    <xf numFmtId="8" fontId="26" fillId="3" borderId="23" xfId="0" applyNumberFormat="1" applyFont="1" applyFill="1" applyBorder="1" applyAlignment="1">
      <alignment vertical="center"/>
    </xf>
    <xf numFmtId="10" fontId="26" fillId="3" borderId="23" xfId="0" applyNumberFormat="1" applyFont="1" applyFill="1" applyBorder="1" applyAlignment="1">
      <alignment horizontal="right" vertical="center"/>
    </xf>
    <xf numFmtId="0" fontId="23" fillId="4" borderId="21" xfId="0" applyFont="1" applyFill="1" applyBorder="1" applyAlignment="1" applyProtection="1">
      <alignment horizontal="center" vertical="center"/>
      <protection locked="0"/>
    </xf>
    <xf numFmtId="0" fontId="24" fillId="3" borderId="1"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pplyProtection="1">
      <alignment vertical="center"/>
    </xf>
    <xf numFmtId="165" fontId="23" fillId="0" borderId="15" xfId="0" applyNumberFormat="1" applyFont="1" applyFill="1" applyBorder="1" applyAlignment="1" applyProtection="1">
      <alignment horizontal="left" vertical="center"/>
    </xf>
    <xf numFmtId="166" fontId="23" fillId="0" borderId="4" xfId="0" applyNumberFormat="1" applyFont="1" applyFill="1" applyBorder="1" applyAlignment="1" applyProtection="1">
      <alignment horizontal="center" vertical="center"/>
    </xf>
    <xf numFmtId="9" fontId="23" fillId="4" borderId="4" xfId="0" applyNumberFormat="1" applyFont="1" applyFill="1" applyBorder="1" applyAlignment="1" applyProtection="1">
      <alignment vertical="center"/>
      <protection locked="0"/>
    </xf>
    <xf numFmtId="0" fontId="23" fillId="0" borderId="0" xfId="0" applyFont="1" applyAlignment="1">
      <alignment horizontal="left" vertical="center"/>
    </xf>
    <xf numFmtId="0" fontId="23" fillId="0" borderId="0" xfId="0" applyFont="1" applyAlignment="1">
      <alignment vertical="center"/>
    </xf>
    <xf numFmtId="0" fontId="33" fillId="0" borderId="0" xfId="0" applyFont="1" applyBorder="1" applyAlignment="1" applyProtection="1">
      <alignment horizontal="left" vertical="center"/>
    </xf>
    <xf numFmtId="14" fontId="33" fillId="0" borderId="0" xfId="0" applyNumberFormat="1" applyFont="1" applyBorder="1" applyAlignment="1" applyProtection="1">
      <alignment horizontal="left" vertical="center"/>
    </xf>
    <xf numFmtId="8" fontId="23" fillId="4" borderId="2" xfId="0" applyNumberFormat="1" applyFont="1" applyFill="1" applyBorder="1" applyAlignment="1" applyProtection="1">
      <alignment vertical="center"/>
      <protection locked="0"/>
    </xf>
    <xf numFmtId="0" fontId="1" fillId="0" borderId="1" xfId="0" applyFont="1" applyBorder="1" applyAlignment="1">
      <alignment vertical="center"/>
    </xf>
    <xf numFmtId="0" fontId="30" fillId="0" borderId="0" xfId="0" applyFont="1" applyAlignment="1">
      <alignment horizontal="center" vertical="center"/>
    </xf>
    <xf numFmtId="0" fontId="29" fillId="0" borderId="0" xfId="0" applyFont="1" applyAlignment="1">
      <alignment horizontal="center" vertical="center"/>
    </xf>
    <xf numFmtId="0" fontId="23" fillId="3" borderId="1" xfId="0" applyFont="1" applyFill="1" applyBorder="1" applyAlignment="1">
      <alignment horizontal="center" vertical="center"/>
    </xf>
    <xf numFmtId="0" fontId="23" fillId="0" borderId="0" xfId="0" applyFont="1" applyAlignment="1">
      <alignment vertical="center"/>
    </xf>
    <xf numFmtId="0" fontId="0" fillId="0" borderId="0" xfId="0" applyAlignment="1">
      <alignment vertical="center"/>
    </xf>
    <xf numFmtId="8" fontId="23" fillId="4" borderId="2" xfId="0" applyNumberFormat="1" applyFont="1" applyFill="1" applyBorder="1" applyAlignment="1" applyProtection="1">
      <alignment vertical="center"/>
      <protection locked="0"/>
    </xf>
    <xf numFmtId="0" fontId="29" fillId="0" borderId="0" xfId="0" applyFont="1" applyBorder="1" applyAlignment="1">
      <alignment horizontal="center" vertical="center"/>
    </xf>
    <xf numFmtId="8" fontId="26" fillId="0" borderId="2" xfId="0" applyNumberFormat="1" applyFont="1" applyBorder="1" applyAlignment="1">
      <alignment vertical="center"/>
    </xf>
    <xf numFmtId="165" fontId="2" fillId="0" borderId="15" xfId="0" applyNumberFormat="1" applyFont="1" applyFill="1" applyBorder="1" applyAlignment="1">
      <alignment horizontal="center" vertical="center"/>
    </xf>
    <xf numFmtId="0" fontId="3" fillId="0" borderId="4" xfId="0" applyFont="1" applyFill="1" applyBorder="1" applyAlignment="1" applyProtection="1">
      <alignment horizontal="center" vertical="center"/>
    </xf>
    <xf numFmtId="166" fontId="33" fillId="0" borderId="4" xfId="0" applyNumberFormat="1" applyFont="1" applyFill="1" applyBorder="1" applyAlignment="1" applyProtection="1">
      <alignment horizontal="center" vertical="center"/>
    </xf>
    <xf numFmtId="0" fontId="23" fillId="0" borderId="0" xfId="0" applyFont="1" applyAlignment="1" applyProtection="1">
      <alignment horizontal="left" vertical="center" indent="3"/>
    </xf>
    <xf numFmtId="49" fontId="23" fillId="4" borderId="2" xfId="0" applyNumberFormat="1" applyFont="1" applyFill="1" applyBorder="1" applyAlignment="1" applyProtection="1">
      <alignment vertical="center"/>
      <protection locked="0"/>
    </xf>
    <xf numFmtId="49" fontId="23" fillId="6" borderId="8" xfId="0" applyNumberFormat="1" applyFont="1" applyFill="1" applyBorder="1" applyAlignment="1" applyProtection="1">
      <alignment vertical="center"/>
    </xf>
    <xf numFmtId="49" fontId="23" fillId="4" borderId="9" xfId="0" applyNumberFormat="1" applyFont="1" applyFill="1" applyBorder="1" applyAlignment="1" applyProtection="1">
      <alignment vertical="center"/>
      <protection locked="0"/>
    </xf>
    <xf numFmtId="0" fontId="43" fillId="0" borderId="0" xfId="0" applyFont="1" applyAlignment="1">
      <alignment horizontal="right" vertical="center"/>
    </xf>
    <xf numFmtId="0" fontId="30" fillId="0" borderId="0" xfId="0" applyFont="1" applyAlignment="1">
      <alignment horizontal="center" vertical="center"/>
    </xf>
    <xf numFmtId="0" fontId="23"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left" vertical="top" wrapText="1"/>
    </xf>
    <xf numFmtId="0" fontId="38" fillId="0" borderId="0" xfId="0" applyFont="1" applyAlignment="1">
      <alignment horizontal="left" vertical="top" wrapText="1"/>
    </xf>
    <xf numFmtId="0" fontId="23" fillId="0" borderId="0" xfId="0" applyFont="1" applyAlignment="1">
      <alignment vertical="center"/>
    </xf>
    <xf numFmtId="0" fontId="37" fillId="0" borderId="0" xfId="0" applyFont="1" applyAlignment="1">
      <alignment horizontal="left" vertical="top" wrapText="1"/>
    </xf>
    <xf numFmtId="8" fontId="23" fillId="0" borderId="21" xfId="0" applyNumberFormat="1" applyFont="1" applyFill="1" applyBorder="1" applyAlignment="1" applyProtection="1">
      <alignment vertical="center"/>
    </xf>
    <xf numFmtId="49" fontId="23" fillId="4" borderId="21" xfId="0" applyNumberFormat="1" applyFont="1" applyFill="1" applyBorder="1" applyAlignment="1" applyProtection="1">
      <alignment vertical="center"/>
      <protection locked="0"/>
    </xf>
    <xf numFmtId="49" fontId="23" fillId="0" borderId="21" xfId="0" applyNumberFormat="1" applyFont="1" applyBorder="1" applyAlignment="1">
      <alignment horizontal="center" vertical="center"/>
    </xf>
    <xf numFmtId="38" fontId="23" fillId="4" borderId="2" xfId="0" applyNumberFormat="1" applyFont="1" applyFill="1" applyBorder="1" applyAlignment="1" applyProtection="1">
      <alignment horizontal="center" vertical="center"/>
      <protection locked="0"/>
    </xf>
    <xf numFmtId="38" fontId="23" fillId="4" borderId="9" xfId="0" applyNumberFormat="1" applyFont="1" applyFill="1" applyBorder="1" applyAlignment="1" applyProtection="1">
      <alignment horizontal="center" vertical="center"/>
      <protection locked="0"/>
    </xf>
    <xf numFmtId="49" fontId="23" fillId="0" borderId="22" xfId="0" applyNumberFormat="1" applyFont="1" applyBorder="1" applyAlignment="1" applyProtection="1">
      <alignment horizontal="center" vertical="center"/>
    </xf>
    <xf numFmtId="49" fontId="23" fillId="0" borderId="2" xfId="0" applyNumberFormat="1" applyFont="1" applyBorder="1" applyAlignment="1" applyProtection="1">
      <alignment horizontal="center" vertical="center"/>
    </xf>
    <xf numFmtId="166" fontId="23" fillId="4" borderId="4" xfId="0" applyNumberFormat="1" applyFont="1" applyFill="1" applyBorder="1" applyAlignment="1" applyProtection="1">
      <alignment horizontal="center" vertical="center"/>
      <protection locked="0"/>
    </xf>
    <xf numFmtId="0" fontId="36" fillId="5" borderId="5" xfId="0" applyFont="1" applyFill="1" applyBorder="1" applyAlignment="1">
      <alignment horizontal="left" vertical="center"/>
    </xf>
    <xf numFmtId="0" fontId="36" fillId="5" borderId="0" xfId="0" applyFont="1" applyFill="1" applyBorder="1" applyAlignment="1">
      <alignment horizontal="left" vertical="center"/>
    </xf>
    <xf numFmtId="166" fontId="23" fillId="4" borderId="4" xfId="0" applyNumberFormat="1" applyFont="1" applyFill="1" applyBorder="1" applyAlignment="1" applyProtection="1">
      <alignment vertical="center"/>
      <protection locked="0"/>
    </xf>
    <xf numFmtId="0" fontId="2" fillId="0" borderId="12"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1" fillId="0" borderId="10" xfId="0" applyFont="1" applyFill="1" applyBorder="1" applyAlignment="1">
      <alignment horizontal="left" vertical="center"/>
    </xf>
    <xf numFmtId="0" fontId="1" fillId="0" borderId="17"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Border="1" applyAlignment="1">
      <alignment vertical="center"/>
    </xf>
    <xf numFmtId="0" fontId="1" fillId="0" borderId="2" xfId="0" applyFont="1" applyBorder="1" applyAlignment="1">
      <alignment vertical="center"/>
    </xf>
    <xf numFmtId="0" fontId="46" fillId="0" borderId="1" xfId="0" applyFont="1" applyBorder="1" applyAlignment="1">
      <alignment horizontal="left" vertical="center"/>
    </xf>
    <xf numFmtId="0" fontId="46" fillId="0" borderId="12" xfId="0" applyFont="1" applyBorder="1" applyAlignment="1">
      <alignment horizontal="left" vertical="center"/>
    </xf>
    <xf numFmtId="0" fontId="46" fillId="0" borderId="15" xfId="0" applyFont="1" applyBorder="1" applyAlignment="1">
      <alignment horizontal="left" vertical="center"/>
    </xf>
    <xf numFmtId="0" fontId="29" fillId="0" borderId="0" xfId="0" applyFont="1" applyAlignment="1">
      <alignment horizontal="center" vertical="center"/>
    </xf>
    <xf numFmtId="0" fontId="23" fillId="0" borderId="0" xfId="0" applyFont="1" applyAlignment="1">
      <alignment horizontal="left" vertical="top" wrapText="1"/>
    </xf>
    <xf numFmtId="0" fontId="38" fillId="0" borderId="0" xfId="0" applyFont="1" applyAlignment="1">
      <alignment horizontal="left" vertical="top" wrapText="1"/>
    </xf>
    <xf numFmtId="0" fontId="24" fillId="3" borderId="11" xfId="0" applyFont="1" applyFill="1" applyBorder="1" applyAlignment="1">
      <alignment horizontal="left" vertical="center"/>
    </xf>
    <xf numFmtId="0" fontId="24" fillId="3" borderId="4" xfId="0" applyFont="1" applyFill="1" applyBorder="1" applyAlignment="1">
      <alignment horizontal="left" vertical="center"/>
    </xf>
    <xf numFmtId="0" fontId="24" fillId="3" borderId="13"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1" fillId="5" borderId="6"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5" borderId="11" xfId="1" applyFont="1" applyFill="1" applyBorder="1" applyAlignment="1">
      <alignment horizontal="center" vertical="center" wrapText="1"/>
    </xf>
    <xf numFmtId="0" fontId="1" fillId="5" borderId="13" xfId="1" applyFont="1" applyFill="1" applyBorder="1" applyAlignment="1">
      <alignment horizontal="center" vertical="center" wrapText="1"/>
    </xf>
    <xf numFmtId="0" fontId="10" fillId="5" borderId="14" xfId="1" applyFont="1" applyFill="1" applyBorder="1" applyAlignment="1">
      <alignment horizontal="center" vertical="center" wrapText="1"/>
    </xf>
    <xf numFmtId="0" fontId="10" fillId="5" borderId="7" xfId="1"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12" xfId="0" applyFont="1" applyBorder="1" applyAlignment="1">
      <alignment vertical="center"/>
    </xf>
    <xf numFmtId="0" fontId="3" fillId="0" borderId="12" xfId="0" applyFont="1" applyFill="1" applyBorder="1" applyAlignment="1" applyProtection="1">
      <alignment horizontal="left" vertical="center"/>
    </xf>
    <xf numFmtId="0" fontId="23" fillId="3" borderId="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15" xfId="0" applyFont="1" applyFill="1" applyBorder="1" applyAlignment="1">
      <alignment horizontal="center" vertical="center"/>
    </xf>
    <xf numFmtId="0" fontId="23" fillId="0" borderId="4" xfId="0" applyFont="1" applyBorder="1" applyAlignment="1">
      <alignment horizontal="left" vertical="center"/>
    </xf>
    <xf numFmtId="0" fontId="32" fillId="0" borderId="0" xfId="0" applyFont="1" applyAlignment="1">
      <alignment horizontal="center" vertical="center"/>
    </xf>
    <xf numFmtId="0" fontId="3" fillId="0" borderId="4" xfId="0" applyFont="1" applyFill="1" applyBorder="1" applyAlignment="1" applyProtection="1">
      <alignment horizontal="left" vertical="center"/>
    </xf>
    <xf numFmtId="0" fontId="43" fillId="0" borderId="0" xfId="0" applyFont="1" applyAlignment="1">
      <alignment horizontal="right" vertical="center"/>
    </xf>
    <xf numFmtId="0" fontId="30" fillId="0" borderId="0" xfId="0" applyFont="1" applyAlignment="1">
      <alignment horizontal="center" vertical="center"/>
    </xf>
    <xf numFmtId="0" fontId="23" fillId="0" borderId="0" xfId="0" applyFont="1" applyAlignment="1">
      <alignment horizontal="center" vertical="center"/>
    </xf>
    <xf numFmtId="0" fontId="1" fillId="5" borderId="6" xfId="1" applyFont="1" applyFill="1" applyBorder="1" applyAlignment="1">
      <alignment horizontal="center" vertical="top" wrapText="1"/>
    </xf>
    <xf numFmtId="0" fontId="1" fillId="5" borderId="5" xfId="1" applyFont="1" applyFill="1" applyBorder="1" applyAlignment="1">
      <alignment horizontal="center" vertical="top" wrapText="1"/>
    </xf>
    <xf numFmtId="0" fontId="1" fillId="5" borderId="11" xfId="1" applyFont="1" applyFill="1" applyBorder="1" applyAlignment="1">
      <alignment horizontal="center" vertical="top" wrapText="1"/>
    </xf>
    <xf numFmtId="0" fontId="1" fillId="5" borderId="13" xfId="1" applyFont="1" applyFill="1" applyBorder="1" applyAlignment="1">
      <alignment horizontal="center" vertical="top" wrapText="1"/>
    </xf>
    <xf numFmtId="0" fontId="1" fillId="0" borderId="2" xfId="0" applyFont="1" applyBorder="1" applyAlignment="1" applyProtection="1">
      <alignment vertical="center"/>
    </xf>
    <xf numFmtId="0" fontId="24" fillId="3" borderId="23"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2" fillId="0" borderId="15" xfId="0" applyFont="1" applyBorder="1" applyAlignment="1" applyProtection="1">
      <alignment horizontal="left" vertical="center"/>
    </xf>
    <xf numFmtId="0" fontId="2" fillId="0" borderId="2"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10"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23" fillId="0" borderId="16" xfId="0" applyFont="1" applyFill="1" applyBorder="1" applyAlignment="1" applyProtection="1">
      <alignment horizontal="left" vertical="center"/>
    </xf>
    <xf numFmtId="0" fontId="43" fillId="0" borderId="0" xfId="0" applyFont="1" applyAlignment="1" applyProtection="1">
      <alignment horizontal="right" vertical="center"/>
    </xf>
    <xf numFmtId="0" fontId="23" fillId="0" borderId="0" xfId="0" applyFont="1" applyAlignment="1" applyProtection="1">
      <alignment horizontal="center" vertical="center"/>
    </xf>
    <xf numFmtId="0" fontId="33" fillId="0" borderId="4" xfId="0" applyFont="1" applyBorder="1" applyAlignment="1" applyProtection="1">
      <alignment horizontal="left" vertical="center"/>
    </xf>
    <xf numFmtId="0" fontId="23" fillId="0" borderId="0" xfId="0" applyFont="1" applyAlignment="1" applyProtection="1">
      <alignment vertical="center"/>
    </xf>
    <xf numFmtId="0" fontId="1" fillId="4" borderId="4" xfId="0" applyNumberFormat="1" applyFont="1" applyFill="1" applyBorder="1" applyAlignment="1" applyProtection="1">
      <alignment horizontal="center" vertical="center"/>
      <protection locked="0"/>
    </xf>
    <xf numFmtId="0" fontId="30" fillId="0" borderId="0" xfId="0" applyFont="1" applyAlignment="1" applyProtection="1">
      <alignment horizontal="center" vertical="center"/>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3" xfId="0" applyFont="1" applyFill="1" applyBorder="1" applyAlignment="1">
      <alignment horizontal="center" vertical="center"/>
    </xf>
    <xf numFmtId="0" fontId="33" fillId="4" borderId="4" xfId="0" applyFont="1" applyFill="1" applyBorder="1" applyAlignment="1" applyProtection="1">
      <alignment horizontal="left" vertical="center"/>
      <protection locked="0"/>
    </xf>
    <xf numFmtId="0" fontId="23" fillId="0" borderId="3" xfId="0" applyFont="1" applyBorder="1" applyAlignment="1">
      <alignment vertical="center"/>
    </xf>
    <xf numFmtId="0" fontId="24" fillId="2" borderId="0" xfId="0" applyFont="1" applyFill="1" applyAlignment="1">
      <alignment horizontal="center" vertical="center"/>
    </xf>
    <xf numFmtId="6" fontId="23" fillId="4" borderId="4" xfId="0" applyNumberFormat="1" applyFont="1" applyFill="1" applyBorder="1" applyAlignment="1" applyProtection="1">
      <alignment vertical="center"/>
      <protection locked="0"/>
    </xf>
    <xf numFmtId="166" fontId="33" fillId="4" borderId="4" xfId="0" applyNumberFormat="1" applyFont="1" applyFill="1" applyBorder="1" applyAlignment="1" applyProtection="1">
      <alignment horizontal="center" vertical="center"/>
      <protection locked="0"/>
    </xf>
    <xf numFmtId="0" fontId="23" fillId="0" borderId="1" xfId="0" applyFont="1" applyBorder="1" applyAlignment="1">
      <alignment vertical="center"/>
    </xf>
    <xf numFmtId="0" fontId="23" fillId="0" borderId="12" xfId="0" applyFont="1" applyBorder="1" applyAlignment="1">
      <alignment vertical="center"/>
    </xf>
    <xf numFmtId="0" fontId="23" fillId="0" borderId="15" xfId="0" applyFont="1" applyBorder="1" applyAlignment="1">
      <alignment vertical="center"/>
    </xf>
    <xf numFmtId="0" fontId="23" fillId="0" borderId="11" xfId="0" applyFont="1" applyBorder="1" applyAlignment="1">
      <alignment vertical="center"/>
    </xf>
    <xf numFmtId="0" fontId="23" fillId="0" borderId="4" xfId="0" applyFont="1" applyBorder="1" applyAlignment="1">
      <alignment vertical="center"/>
    </xf>
    <xf numFmtId="0" fontId="23" fillId="0" borderId="13" xfId="0" applyFont="1" applyBorder="1" applyAlignment="1">
      <alignment vertical="center"/>
    </xf>
    <xf numFmtId="0" fontId="24" fillId="3" borderId="11" xfId="0" applyFont="1" applyFill="1" applyBorder="1" applyAlignment="1" applyProtection="1">
      <alignment horizontal="left" vertical="center"/>
    </xf>
    <xf numFmtId="0" fontId="24" fillId="3" borderId="4" xfId="0" applyFont="1" applyFill="1" applyBorder="1" applyAlignment="1" applyProtection="1">
      <alignment horizontal="left" vertical="center"/>
    </xf>
    <xf numFmtId="0" fontId="24" fillId="3" borderId="13" xfId="0" applyFont="1" applyFill="1" applyBorder="1" applyAlignment="1" applyProtection="1">
      <alignment horizontal="left" vertical="center"/>
    </xf>
    <xf numFmtId="0" fontId="24" fillId="2" borderId="14" xfId="0" applyFont="1" applyFill="1" applyBorder="1" applyAlignment="1">
      <alignment horizontal="left" vertical="center"/>
    </xf>
    <xf numFmtId="0" fontId="24" fillId="2" borderId="3" xfId="0" applyFont="1" applyFill="1" applyBorder="1" applyAlignment="1">
      <alignment horizontal="left" vertical="center"/>
    </xf>
    <xf numFmtId="0" fontId="23" fillId="2" borderId="6" xfId="0" applyFont="1" applyFill="1" applyBorder="1" applyAlignment="1">
      <alignment vertical="center"/>
    </xf>
    <xf numFmtId="0" fontId="23" fillId="2" borderId="5" xfId="0" applyFont="1" applyFill="1" applyBorder="1" applyAlignment="1">
      <alignment vertical="center"/>
    </xf>
    <xf numFmtId="0" fontId="23" fillId="2" borderId="4" xfId="0" applyFont="1" applyFill="1" applyBorder="1" applyAlignment="1">
      <alignment vertical="center"/>
    </xf>
    <xf numFmtId="0" fontId="23" fillId="2" borderId="13" xfId="0" applyFont="1" applyFill="1" applyBorder="1" applyAlignment="1">
      <alignment vertical="center"/>
    </xf>
    <xf numFmtId="0" fontId="24" fillId="0" borderId="0" xfId="0" applyFont="1" applyBorder="1" applyAlignment="1">
      <alignment vertical="center"/>
    </xf>
    <xf numFmtId="0" fontId="23" fillId="0" borderId="0" xfId="0" applyFont="1" applyBorder="1" applyAlignment="1">
      <alignment horizontal="left" vertical="center"/>
    </xf>
    <xf numFmtId="8" fontId="33" fillId="0" borderId="4" xfId="0" applyNumberFormat="1" applyFont="1" applyFill="1" applyBorder="1" applyAlignment="1" applyProtection="1">
      <alignment horizontal="center" vertical="center"/>
    </xf>
    <xf numFmtId="0" fontId="1" fillId="0" borderId="2" xfId="0" applyFont="1" applyBorder="1" applyAlignment="1" applyProtection="1">
      <alignment horizontal="left" vertical="center"/>
    </xf>
    <xf numFmtId="0" fontId="23" fillId="0" borderId="0" xfId="0" applyFont="1" applyAlignment="1">
      <alignment horizontal="left" vertical="center"/>
    </xf>
    <xf numFmtId="0" fontId="24" fillId="2" borderId="6" xfId="0" applyFont="1" applyFill="1" applyBorder="1" applyAlignment="1">
      <alignment horizontal="left" vertical="center"/>
    </xf>
    <xf numFmtId="0" fontId="24" fillId="2" borderId="0" xfId="0" applyFont="1" applyFill="1" applyBorder="1" applyAlignment="1">
      <alignment horizontal="left" vertical="center"/>
    </xf>
    <xf numFmtId="0" fontId="29" fillId="0" borderId="0" xfId="0" applyFont="1" applyAlignment="1" applyProtection="1">
      <alignment horizontal="center" vertical="center"/>
    </xf>
    <xf numFmtId="0" fontId="32" fillId="0" borderId="0" xfId="0" applyFont="1" applyAlignment="1" applyProtection="1">
      <alignment horizontal="center" vertical="center"/>
    </xf>
    <xf numFmtId="166" fontId="1" fillId="4" borderId="4" xfId="0" applyNumberFormat="1" applyFont="1" applyFill="1" applyBorder="1" applyAlignment="1" applyProtection="1">
      <alignment horizontal="center" vertical="center"/>
      <protection locked="0"/>
    </xf>
    <xf numFmtId="14" fontId="33" fillId="0" borderId="4" xfId="0" applyNumberFormat="1" applyFont="1" applyBorder="1" applyAlignment="1" applyProtection="1">
      <alignment horizontal="center" vertical="center"/>
    </xf>
    <xf numFmtId="14" fontId="1" fillId="4" borderId="4" xfId="0" applyNumberFormat="1" applyFont="1" applyFill="1" applyBorder="1" applyAlignment="1" applyProtection="1">
      <alignment horizontal="center" vertical="center"/>
      <protection locked="0"/>
    </xf>
    <xf numFmtId="0" fontId="23" fillId="4" borderId="4" xfId="0" applyFont="1" applyFill="1" applyBorder="1" applyAlignment="1" applyProtection="1">
      <alignment horizontal="left" vertical="center"/>
      <protection locked="0"/>
    </xf>
    <xf numFmtId="0" fontId="23" fillId="0" borderId="0" xfId="0" applyFont="1" applyAlignment="1">
      <alignment vertical="center"/>
    </xf>
    <xf numFmtId="0" fontId="23" fillId="0" borderId="0" xfId="0" applyFont="1" applyAlignment="1">
      <alignment horizontal="left" vertical="center" wrapText="1"/>
    </xf>
    <xf numFmtId="0" fontId="23" fillId="4" borderId="4" xfId="0" applyFont="1" applyFill="1" applyBorder="1" applyAlignment="1" applyProtection="1">
      <alignment horizontal="center" vertical="center"/>
      <protection locked="0"/>
    </xf>
    <xf numFmtId="0" fontId="33" fillId="0" borderId="4" xfId="0" applyFont="1" applyBorder="1" applyAlignment="1">
      <alignment horizontal="left" vertical="center"/>
    </xf>
    <xf numFmtId="0" fontId="23" fillId="0" borderId="0" xfId="0" applyFont="1" applyAlignment="1">
      <alignment vertical="top" wrapText="1"/>
    </xf>
    <xf numFmtId="0" fontId="39" fillId="0" borderId="0" xfId="0" applyFont="1"/>
    <xf numFmtId="14" fontId="33" fillId="0" borderId="4" xfId="0" applyNumberFormat="1" applyFont="1" applyBorder="1" applyAlignment="1" applyProtection="1">
      <alignment horizontal="left" vertical="center"/>
    </xf>
    <xf numFmtId="1" fontId="33" fillId="0" borderId="4" xfId="0" applyNumberFormat="1" applyFont="1" applyBorder="1" applyAlignment="1" applyProtection="1">
      <alignment horizontal="left" vertical="center"/>
    </xf>
    <xf numFmtId="0" fontId="17" fillId="0" borderId="0" xfId="0" applyFont="1" applyAlignment="1">
      <alignment horizontal="left"/>
    </xf>
    <xf numFmtId="14" fontId="33" fillId="0" borderId="4" xfId="0" applyNumberFormat="1" applyFont="1" applyBorder="1" applyAlignment="1">
      <alignment horizontal="left" vertical="center"/>
    </xf>
    <xf numFmtId="1" fontId="33" fillId="0" borderId="4" xfId="0" applyNumberFormat="1" applyFont="1" applyBorder="1" applyAlignment="1">
      <alignment horizontal="left" vertical="center"/>
    </xf>
    <xf numFmtId="0" fontId="33" fillId="0" borderId="12" xfId="0" applyFont="1" applyBorder="1" applyAlignment="1">
      <alignment horizontal="left" vertical="center"/>
    </xf>
    <xf numFmtId="0" fontId="23" fillId="0" borderId="0" xfId="0" applyFont="1" applyAlignment="1">
      <alignment horizontal="left" vertical="center" indent="2"/>
    </xf>
    <xf numFmtId="0" fontId="36" fillId="5" borderId="14"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7" xfId="0" applyFont="1" applyFill="1" applyBorder="1" applyAlignment="1">
      <alignment horizontal="center" vertical="center"/>
    </xf>
    <xf numFmtId="1" fontId="33" fillId="0" borderId="12" xfId="0" applyNumberFormat="1" applyFont="1" applyBorder="1" applyAlignment="1">
      <alignment horizontal="left" vertical="center"/>
    </xf>
    <xf numFmtId="0" fontId="37" fillId="0" borderId="0" xfId="0" applyFont="1" applyAlignment="1">
      <alignment horizontal="left" vertical="top" wrapText="1"/>
    </xf>
    <xf numFmtId="0" fontId="23" fillId="4" borderId="12" xfId="0" applyFont="1" applyFill="1" applyBorder="1" applyAlignment="1" applyProtection="1">
      <alignment vertical="center"/>
      <protection locked="0"/>
    </xf>
    <xf numFmtId="0" fontId="23" fillId="0" borderId="0" xfId="0" applyFont="1" applyAlignment="1" applyProtection="1">
      <alignment horizontal="left" vertical="center"/>
    </xf>
    <xf numFmtId="0" fontId="23" fillId="4" borderId="4" xfId="0" applyFont="1" applyFill="1" applyBorder="1" applyAlignment="1" applyProtection="1">
      <alignment vertical="center"/>
      <protection locked="0"/>
    </xf>
    <xf numFmtId="0" fontId="23" fillId="4" borderId="12" xfId="0" quotePrefix="1" applyFont="1" applyFill="1" applyBorder="1" applyAlignment="1" applyProtection="1">
      <alignment vertical="center"/>
      <protection locked="0"/>
    </xf>
    <xf numFmtId="166" fontId="1" fillId="4" borderId="4" xfId="0" applyNumberFormat="1" applyFont="1" applyFill="1" applyBorder="1" applyAlignment="1" applyProtection="1">
      <alignment horizontal="left" vertical="center"/>
      <protection locked="0"/>
    </xf>
    <xf numFmtId="0" fontId="24" fillId="0" borderId="0" xfId="0" applyFont="1" applyAlignment="1" applyProtection="1">
      <alignment horizontal="center" vertical="center"/>
    </xf>
    <xf numFmtId="166" fontId="23" fillId="4" borderId="4" xfId="0" applyNumberFormat="1" applyFont="1" applyFill="1" applyBorder="1" applyAlignment="1" applyProtection="1">
      <alignment vertical="center"/>
      <protection locked="0"/>
    </xf>
    <xf numFmtId="8" fontId="23" fillId="4" borderId="4" xfId="0" applyNumberFormat="1" applyFont="1" applyFill="1" applyBorder="1" applyAlignment="1" applyProtection="1">
      <alignment vertical="center"/>
      <protection locked="0"/>
    </xf>
    <xf numFmtId="0" fontId="31" fillId="0" borderId="0" xfId="0" applyFont="1" applyAlignment="1">
      <alignment horizontal="left" vertical="top" wrapText="1"/>
    </xf>
    <xf numFmtId="0" fontId="8" fillId="0" borderId="0" xfId="0" applyFont="1" applyAlignment="1">
      <alignment vertical="top" wrapText="1"/>
    </xf>
    <xf numFmtId="0" fontId="31" fillId="0" borderId="0" xfId="0" applyFont="1" applyAlignment="1">
      <alignment vertical="top" wrapText="1"/>
    </xf>
    <xf numFmtId="0" fontId="24" fillId="3" borderId="12" xfId="0" applyFont="1" applyFill="1" applyBorder="1" applyAlignment="1">
      <alignment horizontal="center" vertical="center"/>
    </xf>
    <xf numFmtId="0" fontId="33" fillId="0" borderId="1" xfId="0" applyFont="1" applyBorder="1" applyAlignment="1" applyProtection="1">
      <alignment horizontal="left" vertical="center"/>
    </xf>
    <xf numFmtId="0" fontId="33" fillId="0" borderId="15" xfId="0" applyFont="1" applyBorder="1" applyAlignment="1" applyProtection="1">
      <alignment horizontal="left" vertical="center"/>
    </xf>
    <xf numFmtId="0" fontId="33" fillId="0" borderId="4" xfId="0" applyFont="1" applyBorder="1" applyAlignment="1">
      <alignment vertical="center"/>
    </xf>
    <xf numFmtId="0" fontId="0" fillId="0" borderId="0" xfId="0" applyAlignment="1">
      <alignment vertical="center"/>
    </xf>
    <xf numFmtId="0" fontId="23" fillId="3" borderId="1"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4" borderId="2" xfId="0" applyFont="1" applyFill="1" applyBorder="1" applyAlignment="1" applyProtection="1">
      <alignment vertical="center"/>
      <protection locked="0"/>
    </xf>
    <xf numFmtId="0" fontId="23" fillId="3" borderId="12" xfId="0" applyFont="1" applyFill="1" applyBorder="1" applyAlignment="1">
      <alignment vertical="center"/>
    </xf>
    <xf numFmtId="0" fontId="23" fillId="3" borderId="15" xfId="0" applyFont="1" applyFill="1" applyBorder="1" applyAlignment="1">
      <alignment vertical="center"/>
    </xf>
    <xf numFmtId="0" fontId="23" fillId="3" borderId="2" xfId="0" applyFont="1" applyFill="1" applyBorder="1" applyAlignment="1">
      <alignment vertical="center"/>
    </xf>
    <xf numFmtId="0" fontId="33" fillId="0" borderId="14" xfId="0" applyFont="1" applyBorder="1" applyAlignment="1" applyProtection="1">
      <alignment horizontal="left" vertical="center"/>
    </xf>
    <xf numFmtId="0" fontId="33" fillId="0" borderId="7" xfId="0" applyFont="1" applyBorder="1" applyAlignment="1" applyProtection="1">
      <alignment horizontal="left" vertical="center"/>
    </xf>
    <xf numFmtId="0" fontId="23" fillId="5" borderId="2" xfId="0" applyFont="1" applyFill="1" applyBorder="1" applyAlignment="1">
      <alignment horizontal="center" vertical="center"/>
    </xf>
    <xf numFmtId="0" fontId="24" fillId="3" borderId="2" xfId="0" applyFont="1" applyFill="1" applyBorder="1" applyAlignment="1">
      <alignment horizontal="center" vertical="center"/>
    </xf>
    <xf numFmtId="8" fontId="23" fillId="4" borderId="2" xfId="0" applyNumberFormat="1" applyFont="1" applyFill="1" applyBorder="1" applyAlignment="1" applyProtection="1">
      <alignment vertical="center"/>
      <protection locked="0"/>
    </xf>
    <xf numFmtId="0" fontId="29" fillId="0" borderId="0" xfId="0" applyFont="1" applyBorder="1" applyAlignment="1">
      <alignment horizontal="center" vertical="center"/>
    </xf>
    <xf numFmtId="0" fontId="23" fillId="0" borderId="0" xfId="0" applyFont="1" applyAlignment="1">
      <alignment horizontal="left" vertical="center" indent="4"/>
    </xf>
    <xf numFmtId="8" fontId="26" fillId="0" borderId="2" xfId="0" applyNumberFormat="1" applyFont="1" applyBorder="1" applyAlignment="1">
      <alignment vertical="center"/>
    </xf>
    <xf numFmtId="0" fontId="23" fillId="0" borderId="0" xfId="0" applyFont="1" applyBorder="1" applyAlignment="1">
      <alignment vertical="center"/>
    </xf>
    <xf numFmtId="0" fontId="24" fillId="3" borderId="1" xfId="0" applyFont="1" applyFill="1" applyBorder="1" applyAlignment="1">
      <alignment horizontal="center" vertical="center"/>
    </xf>
    <xf numFmtId="0" fontId="24" fillId="3" borderId="15" xfId="0" applyFont="1" applyFill="1" applyBorder="1" applyAlignment="1">
      <alignment horizontal="center" vertical="center"/>
    </xf>
    <xf numFmtId="0" fontId="23" fillId="3" borderId="1" xfId="0" applyFont="1" applyFill="1" applyBorder="1" applyAlignment="1">
      <alignment vertical="center"/>
    </xf>
    <xf numFmtId="0" fontId="32" fillId="0" borderId="0" xfId="0" applyFont="1" applyBorder="1" applyAlignment="1">
      <alignment vertical="center"/>
    </xf>
    <xf numFmtId="0" fontId="23" fillId="0" borderId="0" xfId="0" applyFont="1" applyAlignment="1" applyProtection="1">
      <alignment horizontal="left" vertical="center" indent="6"/>
    </xf>
    <xf numFmtId="0" fontId="33" fillId="0" borderId="4" xfId="0" applyFont="1" applyFill="1" applyBorder="1" applyAlignment="1" applyProtection="1">
      <alignment vertical="center"/>
    </xf>
    <xf numFmtId="0" fontId="24" fillId="3" borderId="1" xfId="0" applyFont="1" applyFill="1" applyBorder="1" applyAlignment="1">
      <alignment horizontal="left" vertical="center"/>
    </xf>
    <xf numFmtId="0" fontId="24" fillId="3" borderId="12" xfId="0" applyFont="1" applyFill="1" applyBorder="1" applyAlignment="1">
      <alignment horizontal="left" vertical="center"/>
    </xf>
    <xf numFmtId="0" fontId="24" fillId="3" borderId="15" xfId="0" applyFont="1" applyFill="1" applyBorder="1" applyAlignment="1">
      <alignment horizontal="left" vertical="center"/>
    </xf>
    <xf numFmtId="0" fontId="23" fillId="3" borderId="1"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0" borderId="1"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5" xfId="0" applyFont="1" applyFill="1" applyBorder="1" applyAlignment="1">
      <alignment horizontal="left" vertical="center"/>
    </xf>
    <xf numFmtId="0" fontId="2" fillId="4" borderId="12" xfId="0" applyFont="1" applyFill="1" applyBorder="1" applyAlignment="1" applyProtection="1">
      <alignment horizontal="left" vertical="center"/>
      <protection locked="0"/>
    </xf>
    <xf numFmtId="0" fontId="2" fillId="4" borderId="15" xfId="0" applyFont="1" applyFill="1" applyBorder="1" applyAlignment="1" applyProtection="1">
      <alignment horizontal="left" vertical="center"/>
      <protection locked="0"/>
    </xf>
    <xf numFmtId="0" fontId="37" fillId="0" borderId="0" xfId="0" quotePrefix="1" applyFont="1" applyAlignment="1">
      <alignment horizontal="center" vertical="top" wrapText="1"/>
    </xf>
    <xf numFmtId="0" fontId="37" fillId="0" borderId="0" xfId="0" quotePrefix="1" applyFont="1" applyAlignment="1">
      <alignment vertical="center"/>
    </xf>
    <xf numFmtId="0" fontId="37" fillId="0" borderId="0" xfId="0" quotePrefix="1" applyFont="1" applyAlignment="1">
      <alignment vertical="top"/>
    </xf>
    <xf numFmtId="0" fontId="37" fillId="0" borderId="0" xfId="0" quotePrefix="1" applyFont="1" applyAlignment="1">
      <alignment horizontal="left" vertical="top"/>
    </xf>
    <xf numFmtId="0" fontId="37" fillId="0" borderId="0" xfId="0" quotePrefix="1" applyFont="1" applyAlignment="1">
      <alignment horizontal="left" vertical="top" wrapText="1"/>
    </xf>
    <xf numFmtId="0" fontId="37" fillId="0" borderId="0" xfId="0" quotePrefix="1" applyFont="1" applyAlignment="1">
      <alignment horizontal="left" vertical="top"/>
    </xf>
    <xf numFmtId="0" fontId="37" fillId="0" borderId="0" xfId="0" applyFont="1" applyAlignment="1">
      <alignment horizontal="left" vertical="top"/>
    </xf>
    <xf numFmtId="0" fontId="37" fillId="0" borderId="0" xfId="0" applyFont="1" applyAlignment="1">
      <alignment horizontal="left" wrapText="1"/>
    </xf>
    <xf numFmtId="166"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9" fontId="23" fillId="4" borderId="6" xfId="0" applyNumberFormat="1" applyFont="1" applyFill="1" applyBorder="1" applyAlignment="1" applyProtection="1">
      <alignment vertical="center"/>
      <protection locked="0"/>
    </xf>
    <xf numFmtId="49" fontId="23" fillId="4" borderId="0" xfId="0" applyNumberFormat="1" applyFont="1" applyFill="1" applyBorder="1" applyAlignment="1" applyProtection="1">
      <alignment vertical="center"/>
      <protection locked="0"/>
    </xf>
    <xf numFmtId="49" fontId="23" fillId="6" borderId="0" xfId="0" applyNumberFormat="1" applyFont="1" applyFill="1" applyBorder="1" applyAlignment="1" applyProtection="1">
      <alignment vertical="center"/>
    </xf>
    <xf numFmtId="0" fontId="23" fillId="3" borderId="6" xfId="0" applyFont="1" applyFill="1" applyBorder="1" applyAlignment="1">
      <alignment horizontal="center" vertical="center" wrapText="1"/>
    </xf>
    <xf numFmtId="0" fontId="0" fillId="0" borderId="0" xfId="0" applyFont="1" applyBorder="1" applyAlignment="1">
      <alignment vertical="center"/>
    </xf>
    <xf numFmtId="49" fontId="23" fillId="4" borderId="1" xfId="0" applyNumberFormat="1" applyFont="1" applyFill="1" applyBorder="1" applyAlignment="1" applyProtection="1">
      <alignment vertical="center"/>
      <protection locked="0"/>
    </xf>
  </cellXfs>
  <cellStyles count="4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ellStyle name="Normal 2" xfId="1" xr:uid="{00000000-0005-0000-0000-000029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theme="5" tint="0.79998168889431442"/>
        </patternFill>
      </fill>
    </dxf>
    <dxf>
      <font>
        <color theme="0"/>
      </font>
    </dxf>
    <dxf>
      <font>
        <color theme="0"/>
      </font>
    </dxf>
    <dxf>
      <font>
        <color theme="0"/>
      </font>
    </dxf>
    <dxf>
      <font>
        <color theme="0"/>
      </font>
    </dxf>
    <dxf>
      <font>
        <color theme="0"/>
      </font>
    </dxf>
    <dxf>
      <font>
        <color theme="0"/>
      </font>
    </dxf>
    <dxf>
      <font>
        <color rgb="FFFF0000"/>
      </font>
    </dxf>
    <dxf>
      <font>
        <color rgb="FFFF0000"/>
      </font>
    </dxf>
    <dxf>
      <fill>
        <patternFill>
          <bgColor theme="5" tint="0.79998168889431442"/>
        </patternFill>
      </fill>
    </dxf>
    <dxf>
      <fill>
        <patternFill>
          <bgColor theme="5" tint="0.79998168889431442"/>
        </patternFill>
      </fill>
    </dxf>
    <dxf>
      <font>
        <color rgb="FF9C0006"/>
      </font>
      <fill>
        <patternFill>
          <bgColor theme="5" tint="0.79998168889431442"/>
        </patternFill>
      </fill>
    </dxf>
  </dxfs>
  <tableStyles count="0" defaultTableStyle="TableStyleMedium9"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142875</xdr:rowOff>
        </xdr:from>
        <xdr:to>
          <xdr:col>1</xdr:col>
          <xdr:colOff>28575</xdr:colOff>
          <xdr:row>12</xdr:row>
          <xdr:rowOff>28575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31</xdr:row>
          <xdr:rowOff>142875</xdr:rowOff>
        </xdr:from>
        <xdr:to>
          <xdr:col>9</xdr:col>
          <xdr:colOff>342900</xdr:colOff>
          <xdr:row>33</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152400</xdr:rowOff>
        </xdr:from>
        <xdr:to>
          <xdr:col>9</xdr:col>
          <xdr:colOff>342900</xdr:colOff>
          <xdr:row>43</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142875</xdr:rowOff>
        </xdr:from>
        <xdr:to>
          <xdr:col>11</xdr:col>
          <xdr:colOff>342900</xdr:colOff>
          <xdr:row>33</xdr:row>
          <xdr:rowOff>28575</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700-00009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142875</xdr:rowOff>
        </xdr:from>
        <xdr:to>
          <xdr:col>9</xdr:col>
          <xdr:colOff>342900</xdr:colOff>
          <xdr:row>37</xdr:row>
          <xdr:rowOff>28575</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700-00009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142875</xdr:rowOff>
        </xdr:from>
        <xdr:to>
          <xdr:col>9</xdr:col>
          <xdr:colOff>342900</xdr:colOff>
          <xdr:row>39</xdr:row>
          <xdr:rowOff>28575</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700-00009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35</xdr:row>
          <xdr:rowOff>142875</xdr:rowOff>
        </xdr:from>
        <xdr:to>
          <xdr:col>11</xdr:col>
          <xdr:colOff>342900</xdr:colOff>
          <xdr:row>37</xdr:row>
          <xdr:rowOff>28575</xdr:rowOff>
        </xdr:to>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700-0000A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37</xdr:row>
          <xdr:rowOff>142875</xdr:rowOff>
        </xdr:from>
        <xdr:to>
          <xdr:col>11</xdr:col>
          <xdr:colOff>342900</xdr:colOff>
          <xdr:row>39</xdr:row>
          <xdr:rowOff>28575</xdr:rowOff>
        </xdr:to>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700-0000A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142875</xdr:rowOff>
        </xdr:from>
        <xdr:to>
          <xdr:col>9</xdr:col>
          <xdr:colOff>342900</xdr:colOff>
          <xdr:row>51</xdr:row>
          <xdr:rowOff>28575</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700-0000A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53</xdr:row>
          <xdr:rowOff>0</xdr:rowOff>
        </xdr:from>
        <xdr:to>
          <xdr:col>9</xdr:col>
          <xdr:colOff>342900</xdr:colOff>
          <xdr:row>54</xdr:row>
          <xdr:rowOff>66675</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700-0000A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53</xdr:row>
          <xdr:rowOff>0</xdr:rowOff>
        </xdr:from>
        <xdr:to>
          <xdr:col>11</xdr:col>
          <xdr:colOff>342900</xdr:colOff>
          <xdr:row>54</xdr:row>
          <xdr:rowOff>66675</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700-0000A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49</xdr:row>
          <xdr:rowOff>142875</xdr:rowOff>
        </xdr:from>
        <xdr:to>
          <xdr:col>11</xdr:col>
          <xdr:colOff>342900</xdr:colOff>
          <xdr:row>51</xdr:row>
          <xdr:rowOff>28575</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700-0000A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61</xdr:row>
          <xdr:rowOff>142875</xdr:rowOff>
        </xdr:from>
        <xdr:to>
          <xdr:col>9</xdr:col>
          <xdr:colOff>342900</xdr:colOff>
          <xdr:row>63</xdr:row>
          <xdr:rowOff>28575</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700-0000A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61</xdr:row>
          <xdr:rowOff>142875</xdr:rowOff>
        </xdr:from>
        <xdr:to>
          <xdr:col>11</xdr:col>
          <xdr:colOff>342900</xdr:colOff>
          <xdr:row>63</xdr:row>
          <xdr:rowOff>28575</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700-0000A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152400</xdr:rowOff>
        </xdr:from>
        <xdr:to>
          <xdr:col>9</xdr:col>
          <xdr:colOff>342900</xdr:colOff>
          <xdr:row>46</xdr:row>
          <xdr:rowOff>28575</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700-0000A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152400</xdr:rowOff>
        </xdr:from>
        <xdr:to>
          <xdr:col>9</xdr:col>
          <xdr:colOff>342900</xdr:colOff>
          <xdr:row>49</xdr:row>
          <xdr:rowOff>28575</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700-0000A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41</xdr:row>
          <xdr:rowOff>152400</xdr:rowOff>
        </xdr:from>
        <xdr:to>
          <xdr:col>11</xdr:col>
          <xdr:colOff>342900</xdr:colOff>
          <xdr:row>43</xdr:row>
          <xdr:rowOff>28575</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700-0000A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44</xdr:row>
          <xdr:rowOff>152400</xdr:rowOff>
        </xdr:from>
        <xdr:to>
          <xdr:col>11</xdr:col>
          <xdr:colOff>342900</xdr:colOff>
          <xdr:row>46</xdr:row>
          <xdr:rowOff>28575</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700-0000B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47</xdr:row>
          <xdr:rowOff>152400</xdr:rowOff>
        </xdr:from>
        <xdr:to>
          <xdr:col>11</xdr:col>
          <xdr:colOff>342900</xdr:colOff>
          <xdr:row>49</xdr:row>
          <xdr:rowOff>28575</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700-0000B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5.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7.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2"/>
  <sheetViews>
    <sheetView showGridLines="0" tabSelected="1" view="pageBreakPreview" topLeftCell="A13" zoomScaleNormal="125" zoomScaleSheetLayoutView="100" workbookViewId="0">
      <selection activeCell="L43" sqref="L43"/>
    </sheetView>
  </sheetViews>
  <sheetFormatPr defaultColWidth="8.85546875" defaultRowHeight="15" x14ac:dyDescent="0.25"/>
  <cols>
    <col min="1" max="1" width="4.85546875" style="27" customWidth="1"/>
    <col min="2" max="2" width="8.7109375" style="6" customWidth="1"/>
    <col min="3" max="3" width="10.7109375" style="6" customWidth="1"/>
    <col min="4" max="4" width="11.7109375" style="6" customWidth="1"/>
    <col min="5" max="8" width="11.85546875" style="6" customWidth="1"/>
    <col min="9" max="9" width="29.7109375" style="6" customWidth="1"/>
    <col min="10" max="10" width="3.85546875" style="6" customWidth="1"/>
    <col min="11" max="14" width="9.42578125" style="6" customWidth="1"/>
    <col min="15" max="16384" width="8.85546875" style="6"/>
  </cols>
  <sheetData>
    <row r="1" spans="1:12" s="185" customFormat="1" ht="12.75" customHeight="1" x14ac:dyDescent="0.25">
      <c r="A1" s="303" t="s">
        <v>250</v>
      </c>
      <c r="B1" s="303"/>
      <c r="C1" s="303"/>
      <c r="D1" s="303"/>
      <c r="E1" s="303"/>
      <c r="F1" s="303"/>
      <c r="G1" s="303"/>
      <c r="H1" s="303"/>
      <c r="I1" s="303"/>
      <c r="J1" s="244"/>
    </row>
    <row r="2" spans="1:12" x14ac:dyDescent="0.25">
      <c r="A2" s="304" t="s">
        <v>39</v>
      </c>
      <c r="B2" s="304"/>
      <c r="C2" s="304"/>
      <c r="D2" s="304"/>
      <c r="E2" s="304"/>
      <c r="F2" s="304"/>
      <c r="G2" s="304"/>
      <c r="H2" s="304"/>
      <c r="I2" s="304"/>
      <c r="J2" s="245"/>
    </row>
    <row r="3" spans="1:12" ht="13.5" customHeight="1" x14ac:dyDescent="0.25">
      <c r="A3" s="305" t="s">
        <v>40</v>
      </c>
      <c r="B3" s="305"/>
      <c r="C3" s="305"/>
      <c r="D3" s="305"/>
      <c r="E3" s="305"/>
      <c r="F3" s="305"/>
      <c r="G3" s="305"/>
      <c r="H3" s="305"/>
      <c r="I3" s="305"/>
      <c r="J3" s="246"/>
    </row>
    <row r="4" spans="1:12" ht="13.5" customHeight="1" x14ac:dyDescent="0.25">
      <c r="A4" s="305" t="s">
        <v>41</v>
      </c>
      <c r="B4" s="305"/>
      <c r="C4" s="305"/>
      <c r="D4" s="305"/>
      <c r="E4" s="305"/>
      <c r="F4" s="305"/>
      <c r="G4" s="305"/>
      <c r="H4" s="305"/>
      <c r="I4" s="305"/>
      <c r="J4" s="246"/>
    </row>
    <row r="5" spans="1:12" ht="5.0999999999999996" customHeight="1" x14ac:dyDescent="0.25">
      <c r="A5" s="305"/>
      <c r="B5" s="305"/>
      <c r="C5" s="305"/>
      <c r="D5" s="305"/>
      <c r="E5" s="305"/>
      <c r="F5" s="305"/>
      <c r="G5" s="305"/>
      <c r="H5" s="305"/>
      <c r="I5" s="305"/>
      <c r="J5" s="246"/>
    </row>
    <row r="6" spans="1:12" s="28" customFormat="1" ht="13.5" customHeight="1" x14ac:dyDescent="0.25">
      <c r="A6" s="278" t="s">
        <v>66</v>
      </c>
      <c r="B6" s="278"/>
      <c r="C6" s="278"/>
      <c r="D6" s="278"/>
      <c r="E6" s="278"/>
      <c r="F6" s="278"/>
      <c r="G6" s="278"/>
      <c r="H6" s="278"/>
      <c r="I6" s="278"/>
      <c r="J6" s="247"/>
    </row>
    <row r="7" spans="1:12" ht="7.5" customHeight="1" x14ac:dyDescent="0.25">
      <c r="A7" s="301"/>
      <c r="B7" s="301"/>
      <c r="C7" s="301"/>
      <c r="D7" s="301"/>
      <c r="E7" s="301"/>
      <c r="F7" s="301"/>
      <c r="G7" s="301"/>
      <c r="H7" s="301"/>
    </row>
    <row r="8" spans="1:12" ht="15" customHeight="1" x14ac:dyDescent="0.25">
      <c r="A8" s="119" t="s">
        <v>219</v>
      </c>
      <c r="C8" s="302"/>
      <c r="D8" s="302"/>
      <c r="E8" s="302"/>
      <c r="G8" s="240" t="s">
        <v>218</v>
      </c>
      <c r="I8" s="239" t="str">
        <f>IF('D101 CONT DRAW'!J8=0, " ",'D101 CONT DRAW'!J8)</f>
        <v xml:space="preserve"> </v>
      </c>
      <c r="J8" s="440"/>
    </row>
    <row r="9" spans="1:12" ht="15" customHeight="1" x14ac:dyDescent="0.25">
      <c r="A9" s="25" t="s">
        <v>220</v>
      </c>
      <c r="C9" s="296"/>
      <c r="D9" s="296"/>
      <c r="E9" s="296"/>
      <c r="G9" s="240" t="s">
        <v>217</v>
      </c>
      <c r="I9" s="188" t="str">
        <f>IF('D101 CONT DRAW'!J9=0, " ",'D101 CONT DRAW'!J9)</f>
        <v xml:space="preserve"> </v>
      </c>
      <c r="J9" s="441"/>
    </row>
    <row r="10" spans="1:12" ht="15" customHeight="1" x14ac:dyDescent="0.25">
      <c r="A10" s="25" t="s">
        <v>221</v>
      </c>
      <c r="C10" s="296"/>
      <c r="D10" s="296"/>
      <c r="E10" s="296"/>
      <c r="G10" s="240" t="s">
        <v>216</v>
      </c>
      <c r="I10" s="238"/>
      <c r="J10" s="442"/>
    </row>
    <row r="11" spans="1:12" s="96" customFormat="1" ht="14.1" customHeight="1" x14ac:dyDescent="0.25">
      <c r="A11" s="77"/>
      <c r="C11" s="97"/>
      <c r="D11" s="97"/>
      <c r="E11" s="97"/>
      <c r="F11" s="95"/>
      <c r="G11" s="95"/>
      <c r="H11" s="98"/>
      <c r="K11" s="6"/>
      <c r="L11" s="6"/>
    </row>
    <row r="12" spans="1:12" ht="14.1" customHeight="1" x14ac:dyDescent="0.25">
      <c r="B12" s="118" t="s">
        <v>67</v>
      </c>
      <c r="C12" s="118"/>
      <c r="E12" s="117"/>
      <c r="F12" s="31"/>
    </row>
    <row r="13" spans="1:12" s="96" customFormat="1" ht="14.1" customHeight="1" x14ac:dyDescent="0.25">
      <c r="A13" s="77"/>
      <c r="C13" s="97"/>
      <c r="D13" s="97"/>
      <c r="E13" s="97"/>
      <c r="F13" s="95"/>
      <c r="G13" s="78"/>
      <c r="H13" s="78"/>
      <c r="K13" s="6"/>
      <c r="L13" s="6"/>
    </row>
    <row r="14" spans="1:12" ht="29.1" customHeight="1" x14ac:dyDescent="0.25">
      <c r="A14" s="279" t="s">
        <v>227</v>
      </c>
      <c r="B14" s="279"/>
      <c r="C14" s="279"/>
      <c r="D14" s="279"/>
      <c r="E14" s="279"/>
      <c r="F14" s="279"/>
      <c r="G14" s="279"/>
      <c r="H14" s="279"/>
      <c r="I14" s="279"/>
      <c r="J14" s="248"/>
    </row>
    <row r="15" spans="1:12" ht="24.95" customHeight="1" x14ac:dyDescent="0.25">
      <c r="A15" s="280" t="s">
        <v>228</v>
      </c>
      <c r="B15" s="280"/>
      <c r="C15" s="280"/>
      <c r="D15" s="280"/>
      <c r="E15" s="280"/>
      <c r="F15" s="280"/>
      <c r="G15" s="280"/>
      <c r="H15" s="280"/>
      <c r="I15" s="280"/>
      <c r="J15" s="249"/>
    </row>
    <row r="16" spans="1:12" ht="14.1" customHeight="1" x14ac:dyDescent="0.25">
      <c r="A16" s="300"/>
      <c r="B16" s="300"/>
      <c r="C16" s="300"/>
      <c r="D16" s="300"/>
      <c r="E16" s="300"/>
      <c r="F16" s="300"/>
      <c r="G16" s="300"/>
      <c r="H16" s="300"/>
      <c r="J16" s="447"/>
    </row>
    <row r="17" spans="1:12" s="1" customFormat="1" ht="36" customHeight="1" x14ac:dyDescent="0.25">
      <c r="A17" s="193" t="s">
        <v>60</v>
      </c>
      <c r="B17" s="297" t="s">
        <v>61</v>
      </c>
      <c r="C17" s="298"/>
      <c r="D17" s="299"/>
      <c r="E17" s="2" t="s">
        <v>63</v>
      </c>
      <c r="F17" s="2" t="s">
        <v>231</v>
      </c>
      <c r="G17" s="2" t="s">
        <v>230</v>
      </c>
      <c r="H17" s="2" t="s">
        <v>64</v>
      </c>
      <c r="I17" s="2" t="s">
        <v>229</v>
      </c>
      <c r="J17" s="446"/>
      <c r="K17" s="291" t="s">
        <v>232</v>
      </c>
      <c r="L17" s="292"/>
    </row>
    <row r="18" spans="1:12" ht="12" customHeight="1" x14ac:dyDescent="0.25">
      <c r="A18" s="5">
        <v>1</v>
      </c>
      <c r="B18" s="293" t="s">
        <v>0</v>
      </c>
      <c r="C18" s="265"/>
      <c r="D18" s="266"/>
      <c r="E18" s="166">
        <v>0</v>
      </c>
      <c r="F18" s="191"/>
      <c r="G18" s="191"/>
      <c r="H18" s="192">
        <f>F18+G18</f>
        <v>0</v>
      </c>
      <c r="I18" s="241"/>
      <c r="J18" s="443"/>
      <c r="K18" s="287" t="s">
        <v>233</v>
      </c>
      <c r="L18" s="288"/>
    </row>
    <row r="19" spans="1:12" ht="12" customHeight="1" x14ac:dyDescent="0.25">
      <c r="A19" s="5">
        <v>2</v>
      </c>
      <c r="B19" s="293" t="s">
        <v>1</v>
      </c>
      <c r="C19" s="265"/>
      <c r="D19" s="266"/>
      <c r="E19" s="166">
        <v>0</v>
      </c>
      <c r="F19" s="191"/>
      <c r="G19" s="191"/>
      <c r="H19" s="192">
        <f t="shared" ref="H19:H26" si="0">F19+G19</f>
        <v>0</v>
      </c>
      <c r="I19" s="241"/>
      <c r="J19" s="443"/>
      <c r="K19" s="287"/>
      <c r="L19" s="288"/>
    </row>
    <row r="20" spans="1:12" ht="12" customHeight="1" x14ac:dyDescent="0.25">
      <c r="A20" s="5">
        <v>3</v>
      </c>
      <c r="B20" s="294" t="s">
        <v>234</v>
      </c>
      <c r="C20" s="295"/>
      <c r="D20" s="273"/>
      <c r="E20" s="166">
        <v>0</v>
      </c>
      <c r="F20" s="191"/>
      <c r="G20" s="191"/>
      <c r="H20" s="192">
        <f t="shared" si="0"/>
        <v>0</v>
      </c>
      <c r="I20" s="241"/>
      <c r="J20" s="443"/>
      <c r="K20" s="287"/>
      <c r="L20" s="288"/>
    </row>
    <row r="21" spans="1:12" ht="12" customHeight="1" x14ac:dyDescent="0.25">
      <c r="A21" s="5">
        <v>4</v>
      </c>
      <c r="B21" s="293" t="s">
        <v>2</v>
      </c>
      <c r="C21" s="265"/>
      <c r="D21" s="266"/>
      <c r="E21" s="166">
        <v>0</v>
      </c>
      <c r="F21" s="191"/>
      <c r="G21" s="191"/>
      <c r="H21" s="192">
        <f t="shared" si="0"/>
        <v>0</v>
      </c>
      <c r="I21" s="241"/>
      <c r="J21" s="443"/>
      <c r="K21" s="287"/>
      <c r="L21" s="288"/>
    </row>
    <row r="22" spans="1:12" ht="12" customHeight="1" x14ac:dyDescent="0.25">
      <c r="A22" s="5">
        <v>5</v>
      </c>
      <c r="B22" s="293" t="s">
        <v>3</v>
      </c>
      <c r="C22" s="265"/>
      <c r="D22" s="266"/>
      <c r="E22" s="166">
        <v>0</v>
      </c>
      <c r="F22" s="191"/>
      <c r="G22" s="191"/>
      <c r="H22" s="192">
        <f t="shared" si="0"/>
        <v>0</v>
      </c>
      <c r="I22" s="241"/>
      <c r="J22" s="443"/>
      <c r="K22" s="287"/>
      <c r="L22" s="288"/>
    </row>
    <row r="23" spans="1:12" ht="12" customHeight="1" x14ac:dyDescent="0.25">
      <c r="A23" s="5">
        <v>6</v>
      </c>
      <c r="B23" s="294" t="s">
        <v>235</v>
      </c>
      <c r="C23" s="295"/>
      <c r="D23" s="273"/>
      <c r="E23" s="166">
        <v>0</v>
      </c>
      <c r="F23" s="191"/>
      <c r="G23" s="191"/>
      <c r="H23" s="192">
        <f t="shared" si="0"/>
        <v>0</v>
      </c>
      <c r="I23" s="241"/>
      <c r="J23" s="443"/>
      <c r="K23" s="287"/>
      <c r="L23" s="288"/>
    </row>
    <row r="24" spans="1:12" ht="12" customHeight="1" x14ac:dyDescent="0.25">
      <c r="A24" s="5">
        <v>7</v>
      </c>
      <c r="B24" s="275" t="s">
        <v>236</v>
      </c>
      <c r="C24" s="276"/>
      <c r="D24" s="277"/>
      <c r="E24" s="166">
        <v>0</v>
      </c>
      <c r="F24" s="191"/>
      <c r="G24" s="191"/>
      <c r="H24" s="192">
        <f t="shared" si="0"/>
        <v>0</v>
      </c>
      <c r="I24" s="241"/>
      <c r="J24" s="443"/>
      <c r="K24" s="287"/>
      <c r="L24" s="288"/>
    </row>
    <row r="25" spans="1:12" ht="12" customHeight="1" x14ac:dyDescent="0.25">
      <c r="A25" s="5">
        <v>8</v>
      </c>
      <c r="B25" s="190" t="s">
        <v>214</v>
      </c>
      <c r="C25" s="263" t="s">
        <v>4</v>
      </c>
      <c r="D25" s="264"/>
      <c r="E25" s="166">
        <v>0</v>
      </c>
      <c r="F25" s="191"/>
      <c r="G25" s="191"/>
      <c r="H25" s="192">
        <f t="shared" si="0"/>
        <v>0</v>
      </c>
      <c r="I25" s="241"/>
      <c r="J25" s="443"/>
      <c r="K25" s="287"/>
      <c r="L25" s="288"/>
    </row>
    <row r="26" spans="1:12" ht="12" customHeight="1" x14ac:dyDescent="0.25">
      <c r="A26" s="5">
        <v>9</v>
      </c>
      <c r="B26" s="218" t="s">
        <v>214</v>
      </c>
      <c r="C26" s="263" t="s">
        <v>4</v>
      </c>
      <c r="D26" s="264"/>
      <c r="E26" s="166">
        <v>0</v>
      </c>
      <c r="F26" s="191"/>
      <c r="G26" s="191"/>
      <c r="H26" s="192">
        <f t="shared" si="0"/>
        <v>0</v>
      </c>
      <c r="I26" s="241"/>
      <c r="J26" s="443"/>
      <c r="K26" s="287"/>
      <c r="L26" s="288"/>
    </row>
    <row r="27" spans="1:12" ht="12" customHeight="1" x14ac:dyDescent="0.25">
      <c r="A27" s="5">
        <v>10</v>
      </c>
      <c r="B27" s="273" t="s">
        <v>5</v>
      </c>
      <c r="C27" s="274"/>
      <c r="D27" s="274"/>
      <c r="E27" s="166">
        <v>0</v>
      </c>
      <c r="F27" s="191"/>
      <c r="G27" s="191"/>
      <c r="H27" s="192">
        <f>F27+G27</f>
        <v>0</v>
      </c>
      <c r="I27" s="241"/>
      <c r="J27" s="443"/>
      <c r="K27" s="287"/>
      <c r="L27" s="288"/>
    </row>
    <row r="28" spans="1:12" ht="12" customHeight="1" x14ac:dyDescent="0.25">
      <c r="A28" s="5">
        <v>11</v>
      </c>
      <c r="B28" s="273" t="s">
        <v>237</v>
      </c>
      <c r="C28" s="274"/>
      <c r="D28" s="274"/>
      <c r="E28" s="166">
        <v>0</v>
      </c>
      <c r="F28" s="191"/>
      <c r="G28" s="191"/>
      <c r="H28" s="192">
        <f t="shared" ref="H28:H65" si="1">F28+G28</f>
        <v>0</v>
      </c>
      <c r="I28" s="241"/>
      <c r="J28" s="443"/>
      <c r="K28" s="287"/>
      <c r="L28" s="288"/>
    </row>
    <row r="29" spans="1:12" ht="12" customHeight="1" x14ac:dyDescent="0.25">
      <c r="A29" s="5">
        <v>12</v>
      </c>
      <c r="B29" s="273" t="s">
        <v>6</v>
      </c>
      <c r="C29" s="274"/>
      <c r="D29" s="274"/>
      <c r="E29" s="166">
        <v>0</v>
      </c>
      <c r="F29" s="191"/>
      <c r="G29" s="191"/>
      <c r="H29" s="192">
        <f t="shared" si="1"/>
        <v>0</v>
      </c>
      <c r="I29" s="241"/>
      <c r="J29" s="443"/>
      <c r="K29" s="287"/>
      <c r="L29" s="288"/>
    </row>
    <row r="30" spans="1:12" ht="12" customHeight="1" x14ac:dyDescent="0.25">
      <c r="A30" s="5">
        <v>13</v>
      </c>
      <c r="B30" s="273" t="s">
        <v>7</v>
      </c>
      <c r="C30" s="274"/>
      <c r="D30" s="274"/>
      <c r="E30" s="166">
        <v>0</v>
      </c>
      <c r="F30" s="191"/>
      <c r="G30" s="191"/>
      <c r="H30" s="192">
        <f t="shared" si="1"/>
        <v>0</v>
      </c>
      <c r="I30" s="241"/>
      <c r="J30" s="443"/>
      <c r="K30" s="287"/>
      <c r="L30" s="288"/>
    </row>
    <row r="31" spans="1:12" ht="12" customHeight="1" x14ac:dyDescent="0.25">
      <c r="A31" s="5">
        <v>14</v>
      </c>
      <c r="B31" s="273" t="s">
        <v>8</v>
      </c>
      <c r="C31" s="274"/>
      <c r="D31" s="274"/>
      <c r="E31" s="166">
        <v>0</v>
      </c>
      <c r="F31" s="191"/>
      <c r="G31" s="191"/>
      <c r="H31" s="192">
        <f t="shared" si="1"/>
        <v>0</v>
      </c>
      <c r="I31" s="241"/>
      <c r="J31" s="443"/>
      <c r="K31" s="287"/>
      <c r="L31" s="288"/>
    </row>
    <row r="32" spans="1:12" ht="12" customHeight="1" x14ac:dyDescent="0.25">
      <c r="A32" s="5">
        <v>15</v>
      </c>
      <c r="B32" s="273" t="s">
        <v>9</v>
      </c>
      <c r="C32" s="274"/>
      <c r="D32" s="274"/>
      <c r="E32" s="166">
        <v>0</v>
      </c>
      <c r="F32" s="191"/>
      <c r="G32" s="227"/>
      <c r="H32" s="192">
        <f t="shared" si="1"/>
        <v>0</v>
      </c>
      <c r="I32" s="241"/>
      <c r="J32" s="443"/>
      <c r="K32" s="287"/>
      <c r="L32" s="288"/>
    </row>
    <row r="33" spans="1:12" ht="12" customHeight="1" x14ac:dyDescent="0.25">
      <c r="A33" s="5">
        <v>16</v>
      </c>
      <c r="B33" s="273" t="s">
        <v>10</v>
      </c>
      <c r="C33" s="274"/>
      <c r="D33" s="274"/>
      <c r="E33" s="166">
        <v>0</v>
      </c>
      <c r="F33" s="191"/>
      <c r="G33" s="227"/>
      <c r="H33" s="192">
        <f t="shared" si="1"/>
        <v>0</v>
      </c>
      <c r="I33" s="241"/>
      <c r="J33" s="443"/>
      <c r="K33" s="287"/>
      <c r="L33" s="288"/>
    </row>
    <row r="34" spans="1:12" ht="12" customHeight="1" x14ac:dyDescent="0.25">
      <c r="A34" s="5">
        <v>17</v>
      </c>
      <c r="B34" s="273" t="s">
        <v>238</v>
      </c>
      <c r="C34" s="274"/>
      <c r="D34" s="274"/>
      <c r="E34" s="166">
        <v>0</v>
      </c>
      <c r="F34" s="191"/>
      <c r="G34" s="227"/>
      <c r="H34" s="192">
        <f t="shared" si="1"/>
        <v>0</v>
      </c>
      <c r="I34" s="241"/>
      <c r="J34" s="443"/>
      <c r="K34" s="287"/>
      <c r="L34" s="288"/>
    </row>
    <row r="35" spans="1:12" ht="12" customHeight="1" x14ac:dyDescent="0.25">
      <c r="A35" s="5">
        <v>18</v>
      </c>
      <c r="B35" s="273" t="s">
        <v>11</v>
      </c>
      <c r="C35" s="274"/>
      <c r="D35" s="274"/>
      <c r="E35" s="166">
        <v>0</v>
      </c>
      <c r="F35" s="191"/>
      <c r="G35" s="227"/>
      <c r="H35" s="192">
        <f t="shared" si="1"/>
        <v>0</v>
      </c>
      <c r="I35" s="241"/>
      <c r="J35" s="443"/>
      <c r="K35" s="287"/>
      <c r="L35" s="288"/>
    </row>
    <row r="36" spans="1:12" ht="12" customHeight="1" x14ac:dyDescent="0.25">
      <c r="A36" s="5">
        <v>19</v>
      </c>
      <c r="B36" s="273" t="s">
        <v>12</v>
      </c>
      <c r="C36" s="274"/>
      <c r="D36" s="274"/>
      <c r="E36" s="166">
        <v>0</v>
      </c>
      <c r="F36" s="191"/>
      <c r="G36" s="227"/>
      <c r="H36" s="192">
        <f t="shared" si="1"/>
        <v>0</v>
      </c>
      <c r="I36" s="241"/>
      <c r="J36" s="443"/>
      <c r="K36" s="287"/>
      <c r="L36" s="288"/>
    </row>
    <row r="37" spans="1:12" ht="12" customHeight="1" x14ac:dyDescent="0.25">
      <c r="A37" s="5">
        <v>20</v>
      </c>
      <c r="B37" s="273" t="s">
        <v>13</v>
      </c>
      <c r="C37" s="274"/>
      <c r="D37" s="274"/>
      <c r="E37" s="166">
        <v>0</v>
      </c>
      <c r="F37" s="191"/>
      <c r="G37" s="227"/>
      <c r="H37" s="192">
        <f t="shared" si="1"/>
        <v>0</v>
      </c>
      <c r="I37" s="241"/>
      <c r="J37" s="443"/>
      <c r="K37" s="287"/>
      <c r="L37" s="288"/>
    </row>
    <row r="38" spans="1:12" ht="12" customHeight="1" x14ac:dyDescent="0.25">
      <c r="A38" s="5">
        <v>21</v>
      </c>
      <c r="B38" s="273" t="s">
        <v>239</v>
      </c>
      <c r="C38" s="274"/>
      <c r="D38" s="274"/>
      <c r="E38" s="166">
        <v>0</v>
      </c>
      <c r="F38" s="191"/>
      <c r="G38" s="227"/>
      <c r="H38" s="192">
        <f t="shared" si="1"/>
        <v>0</v>
      </c>
      <c r="I38" s="448"/>
      <c r="J38" s="443"/>
      <c r="K38" s="287"/>
      <c r="L38" s="288"/>
    </row>
    <row r="39" spans="1:12" ht="12" customHeight="1" x14ac:dyDescent="0.25">
      <c r="A39" s="5">
        <v>22</v>
      </c>
      <c r="B39" s="273" t="s">
        <v>14</v>
      </c>
      <c r="C39" s="274"/>
      <c r="D39" s="274"/>
      <c r="E39" s="166">
        <v>0</v>
      </c>
      <c r="F39" s="191"/>
      <c r="G39" s="227"/>
      <c r="H39" s="192">
        <f t="shared" si="1"/>
        <v>0</v>
      </c>
      <c r="I39" s="241"/>
      <c r="J39" s="444"/>
      <c r="K39" s="289"/>
      <c r="L39" s="290"/>
    </row>
    <row r="40" spans="1:12" ht="12" customHeight="1" x14ac:dyDescent="0.25">
      <c r="A40" s="5">
        <v>23</v>
      </c>
      <c r="B40" s="273" t="s">
        <v>15</v>
      </c>
      <c r="C40" s="274"/>
      <c r="D40" s="274"/>
      <c r="E40" s="166">
        <v>0</v>
      </c>
      <c r="F40" s="191"/>
      <c r="G40" s="227"/>
      <c r="H40" s="192">
        <f t="shared" si="1"/>
        <v>0</v>
      </c>
      <c r="I40" s="241"/>
      <c r="J40" s="444"/>
    </row>
    <row r="41" spans="1:12" ht="12" customHeight="1" x14ac:dyDescent="0.25">
      <c r="A41" s="5">
        <v>24</v>
      </c>
      <c r="B41" s="273" t="s">
        <v>16</v>
      </c>
      <c r="C41" s="274"/>
      <c r="D41" s="274"/>
      <c r="E41" s="166">
        <v>0</v>
      </c>
      <c r="F41" s="191"/>
      <c r="G41" s="191"/>
      <c r="H41" s="192">
        <f t="shared" si="1"/>
        <v>0</v>
      </c>
      <c r="I41" s="241"/>
      <c r="J41" s="444"/>
    </row>
    <row r="42" spans="1:12" ht="12" customHeight="1" x14ac:dyDescent="0.25">
      <c r="A42" s="5">
        <v>25</v>
      </c>
      <c r="B42" s="273" t="s">
        <v>240</v>
      </c>
      <c r="C42" s="274"/>
      <c r="D42" s="274"/>
      <c r="E42" s="166">
        <v>0</v>
      </c>
      <c r="F42" s="191"/>
      <c r="G42" s="191"/>
      <c r="H42" s="192">
        <f t="shared" si="1"/>
        <v>0</v>
      </c>
      <c r="I42" s="241"/>
      <c r="J42" s="444"/>
    </row>
    <row r="43" spans="1:12" ht="12" customHeight="1" x14ac:dyDescent="0.25">
      <c r="A43" s="5">
        <v>26</v>
      </c>
      <c r="B43" s="273" t="s">
        <v>241</v>
      </c>
      <c r="C43" s="274"/>
      <c r="D43" s="274"/>
      <c r="E43" s="166">
        <v>0</v>
      </c>
      <c r="F43" s="191"/>
      <c r="G43" s="191"/>
      <c r="H43" s="192">
        <f t="shared" si="1"/>
        <v>0</v>
      </c>
      <c r="I43" s="241"/>
      <c r="J43" s="444"/>
    </row>
    <row r="44" spans="1:12" ht="12" customHeight="1" x14ac:dyDescent="0.25">
      <c r="A44" s="5">
        <v>27</v>
      </c>
      <c r="B44" s="273" t="s">
        <v>242</v>
      </c>
      <c r="C44" s="274"/>
      <c r="D44" s="274"/>
      <c r="E44" s="166">
        <v>0</v>
      </c>
      <c r="F44" s="191"/>
      <c r="G44" s="191"/>
      <c r="H44" s="192">
        <f t="shared" si="1"/>
        <v>0</v>
      </c>
      <c r="I44" s="241"/>
      <c r="J44" s="444"/>
    </row>
    <row r="45" spans="1:12" ht="12" customHeight="1" x14ac:dyDescent="0.25">
      <c r="A45" s="5">
        <v>28</v>
      </c>
      <c r="B45" s="273" t="s">
        <v>17</v>
      </c>
      <c r="C45" s="274"/>
      <c r="D45" s="274"/>
      <c r="E45" s="166">
        <v>0</v>
      </c>
      <c r="F45" s="191"/>
      <c r="G45" s="191"/>
      <c r="H45" s="192">
        <f t="shared" si="1"/>
        <v>0</v>
      </c>
      <c r="I45" s="241"/>
      <c r="J45" s="444"/>
    </row>
    <row r="46" spans="1:12" ht="12" customHeight="1" x14ac:dyDescent="0.25">
      <c r="A46" s="5">
        <v>29</v>
      </c>
      <c r="B46" s="265" t="s">
        <v>243</v>
      </c>
      <c r="C46" s="265"/>
      <c r="D46" s="266"/>
      <c r="E46" s="166">
        <v>0</v>
      </c>
      <c r="F46" s="191"/>
      <c r="G46" s="191"/>
      <c r="H46" s="192">
        <f t="shared" si="1"/>
        <v>0</v>
      </c>
      <c r="I46" s="241"/>
      <c r="J46" s="444"/>
    </row>
    <row r="47" spans="1:12" ht="12" customHeight="1" x14ac:dyDescent="0.25">
      <c r="A47" s="5">
        <v>30</v>
      </c>
      <c r="B47" s="265" t="s">
        <v>18</v>
      </c>
      <c r="C47" s="265"/>
      <c r="D47" s="266"/>
      <c r="E47" s="166">
        <v>0</v>
      </c>
      <c r="F47" s="191"/>
      <c r="G47" s="191"/>
      <c r="H47" s="192">
        <f t="shared" si="1"/>
        <v>0</v>
      </c>
      <c r="I47" s="241"/>
      <c r="J47" s="444"/>
    </row>
    <row r="48" spans="1:12" ht="12" customHeight="1" x14ac:dyDescent="0.25">
      <c r="A48" s="5">
        <v>31</v>
      </c>
      <c r="B48" s="265" t="s">
        <v>19</v>
      </c>
      <c r="C48" s="265"/>
      <c r="D48" s="266"/>
      <c r="E48" s="166">
        <v>0</v>
      </c>
      <c r="F48" s="191"/>
      <c r="G48" s="191"/>
      <c r="H48" s="192">
        <f t="shared" si="1"/>
        <v>0</v>
      </c>
      <c r="I48" s="241"/>
      <c r="J48" s="444"/>
    </row>
    <row r="49" spans="1:10" ht="12" customHeight="1" x14ac:dyDescent="0.25">
      <c r="A49" s="5">
        <v>32</v>
      </c>
      <c r="B49" s="265" t="s">
        <v>20</v>
      </c>
      <c r="C49" s="265"/>
      <c r="D49" s="266"/>
      <c r="E49" s="166">
        <v>0</v>
      </c>
      <c r="F49" s="191"/>
      <c r="G49" s="191"/>
      <c r="H49" s="192">
        <f t="shared" si="1"/>
        <v>0</v>
      </c>
      <c r="I49" s="241"/>
      <c r="J49" s="444"/>
    </row>
    <row r="50" spans="1:10" ht="12" customHeight="1" x14ac:dyDescent="0.25">
      <c r="A50" s="5">
        <v>33</v>
      </c>
      <c r="B50" s="273" t="s">
        <v>187</v>
      </c>
      <c r="C50" s="274"/>
      <c r="D50" s="274"/>
      <c r="E50" s="166">
        <v>0</v>
      </c>
      <c r="F50" s="191"/>
      <c r="G50" s="191"/>
      <c r="H50" s="192">
        <f>F50+G50</f>
        <v>0</v>
      </c>
      <c r="I50" s="241"/>
      <c r="J50" s="444"/>
    </row>
    <row r="51" spans="1:10" ht="12" customHeight="1" x14ac:dyDescent="0.25">
      <c r="A51" s="5">
        <v>34</v>
      </c>
      <c r="B51" s="273" t="s">
        <v>21</v>
      </c>
      <c r="C51" s="274"/>
      <c r="D51" s="274"/>
      <c r="E51" s="166">
        <v>0</v>
      </c>
      <c r="F51" s="191"/>
      <c r="G51" s="191"/>
      <c r="H51" s="192">
        <f t="shared" si="1"/>
        <v>0</v>
      </c>
      <c r="I51" s="241"/>
      <c r="J51" s="444"/>
    </row>
    <row r="52" spans="1:10" ht="12" customHeight="1" x14ac:dyDescent="0.25">
      <c r="A52" s="5">
        <v>35</v>
      </c>
      <c r="B52" s="273" t="s">
        <v>22</v>
      </c>
      <c r="C52" s="274"/>
      <c r="D52" s="274"/>
      <c r="E52" s="166">
        <v>0</v>
      </c>
      <c r="F52" s="191"/>
      <c r="G52" s="191"/>
      <c r="H52" s="192">
        <f t="shared" si="1"/>
        <v>0</v>
      </c>
      <c r="I52" s="241"/>
      <c r="J52" s="444"/>
    </row>
    <row r="53" spans="1:10" ht="12" customHeight="1" x14ac:dyDescent="0.25">
      <c r="A53" s="5">
        <v>36</v>
      </c>
      <c r="B53" s="273" t="s">
        <v>23</v>
      </c>
      <c r="C53" s="274"/>
      <c r="D53" s="274"/>
      <c r="E53" s="166">
        <v>0</v>
      </c>
      <c r="F53" s="191"/>
      <c r="G53" s="191"/>
      <c r="H53" s="192">
        <f t="shared" si="1"/>
        <v>0</v>
      </c>
      <c r="I53" s="241"/>
      <c r="J53" s="444"/>
    </row>
    <row r="54" spans="1:10" ht="12" customHeight="1" x14ac:dyDescent="0.25">
      <c r="A54" s="5">
        <v>37</v>
      </c>
      <c r="B54" s="273" t="s">
        <v>24</v>
      </c>
      <c r="C54" s="274"/>
      <c r="D54" s="274"/>
      <c r="E54" s="166">
        <v>0</v>
      </c>
      <c r="F54" s="191"/>
      <c r="G54" s="191"/>
      <c r="H54" s="192">
        <f t="shared" si="1"/>
        <v>0</v>
      </c>
      <c r="I54" s="241"/>
      <c r="J54" s="444"/>
    </row>
    <row r="55" spans="1:10" ht="12" customHeight="1" x14ac:dyDescent="0.25">
      <c r="A55" s="5">
        <v>38</v>
      </c>
      <c r="B55" s="273" t="s">
        <v>25</v>
      </c>
      <c r="C55" s="274"/>
      <c r="D55" s="274"/>
      <c r="E55" s="166">
        <v>0</v>
      </c>
      <c r="F55" s="191"/>
      <c r="G55" s="191"/>
      <c r="H55" s="192">
        <f t="shared" si="1"/>
        <v>0</v>
      </c>
      <c r="I55" s="241"/>
      <c r="J55" s="444"/>
    </row>
    <row r="56" spans="1:10" ht="12" customHeight="1" x14ac:dyDescent="0.25">
      <c r="A56" s="5">
        <v>39</v>
      </c>
      <c r="B56" s="273" t="s">
        <v>188</v>
      </c>
      <c r="C56" s="274"/>
      <c r="D56" s="274"/>
      <c r="E56" s="166">
        <v>0</v>
      </c>
      <c r="F56" s="191"/>
      <c r="G56" s="191"/>
      <c r="H56" s="192">
        <f t="shared" si="1"/>
        <v>0</v>
      </c>
      <c r="I56" s="241"/>
      <c r="J56" s="444"/>
    </row>
    <row r="57" spans="1:10" ht="12" customHeight="1" x14ac:dyDescent="0.25">
      <c r="A57" s="5">
        <v>40</v>
      </c>
      <c r="B57" s="273" t="s">
        <v>26</v>
      </c>
      <c r="C57" s="274"/>
      <c r="D57" s="274"/>
      <c r="E57" s="166">
        <v>0</v>
      </c>
      <c r="F57" s="191"/>
      <c r="G57" s="191"/>
      <c r="H57" s="192">
        <f t="shared" si="1"/>
        <v>0</v>
      </c>
      <c r="I57" s="241"/>
      <c r="J57" s="444"/>
    </row>
    <row r="58" spans="1:10" ht="12" customHeight="1" x14ac:dyDescent="0.25">
      <c r="A58" s="5">
        <v>41</v>
      </c>
      <c r="B58" s="190" t="s">
        <v>215</v>
      </c>
      <c r="C58" s="263" t="s">
        <v>4</v>
      </c>
      <c r="D58" s="264"/>
      <c r="E58" s="166">
        <v>0</v>
      </c>
      <c r="F58" s="191"/>
      <c r="G58" s="191"/>
      <c r="H58" s="192">
        <f t="shared" si="1"/>
        <v>0</v>
      </c>
      <c r="I58" s="241"/>
      <c r="J58" s="444"/>
    </row>
    <row r="59" spans="1:10" ht="12" customHeight="1" x14ac:dyDescent="0.25">
      <c r="A59" s="5">
        <v>42</v>
      </c>
      <c r="B59" s="228" t="s">
        <v>215</v>
      </c>
      <c r="C59" s="263" t="s">
        <v>4</v>
      </c>
      <c r="D59" s="264"/>
      <c r="E59" s="166">
        <v>0</v>
      </c>
      <c r="F59" s="234"/>
      <c r="G59" s="234"/>
      <c r="H59" s="236">
        <f t="shared" ref="H59" si="2">F59+G59</f>
        <v>0</v>
      </c>
      <c r="I59" s="241"/>
      <c r="J59" s="444"/>
    </row>
    <row r="60" spans="1:10" ht="12" customHeight="1" thickBot="1" x14ac:dyDescent="0.3">
      <c r="A60" s="203">
        <v>43</v>
      </c>
      <c r="B60" s="265" t="s">
        <v>244</v>
      </c>
      <c r="C60" s="265"/>
      <c r="D60" s="266"/>
      <c r="E60" s="167">
        <v>0</v>
      </c>
      <c r="F60" s="100"/>
      <c r="G60" s="100"/>
      <c r="H60" s="32">
        <f t="shared" si="1"/>
        <v>0</v>
      </c>
      <c r="I60" s="243"/>
      <c r="J60" s="444"/>
    </row>
    <row r="61" spans="1:10" s="26" customFormat="1" ht="12" customHeight="1" x14ac:dyDescent="0.25">
      <c r="A61" s="204"/>
      <c r="B61" s="284" t="s">
        <v>62</v>
      </c>
      <c r="C61" s="285"/>
      <c r="D61" s="286"/>
      <c r="E61" s="101">
        <f>SUBTOTAL(9,E18:E60)</f>
        <v>0</v>
      </c>
      <c r="F61" s="101">
        <f>SUBTOTAL(9,F18:F60)</f>
        <v>0</v>
      </c>
      <c r="G61" s="101">
        <f>SUBTOTAL(9,G18:G60)</f>
        <v>0</v>
      </c>
      <c r="H61" s="102">
        <f>SUBTOTAL(9,H18:H60)</f>
        <v>0</v>
      </c>
      <c r="I61" s="242"/>
      <c r="J61" s="445"/>
    </row>
    <row r="62" spans="1:10" s="184" customFormat="1" ht="12" customHeight="1" x14ac:dyDescent="0.25">
      <c r="A62" s="20" t="s">
        <v>246</v>
      </c>
      <c r="B62" s="267" t="s">
        <v>251</v>
      </c>
      <c r="C62" s="268"/>
      <c r="D62" s="237" t="s">
        <v>245</v>
      </c>
      <c r="E62" s="166">
        <v>0</v>
      </c>
      <c r="F62" s="191"/>
      <c r="G62" s="191"/>
      <c r="H62" s="36">
        <f t="shared" ref="H62" si="3">F62+G62</f>
        <v>0</v>
      </c>
      <c r="I62" s="241"/>
      <c r="J62" s="444"/>
    </row>
    <row r="63" spans="1:10" s="232" customFormat="1" ht="12" customHeight="1" x14ac:dyDescent="0.25">
      <c r="A63" s="20" t="s">
        <v>212</v>
      </c>
      <c r="B63" s="267" t="s">
        <v>252</v>
      </c>
      <c r="C63" s="268"/>
      <c r="D63" s="237" t="s">
        <v>245</v>
      </c>
      <c r="E63" s="166">
        <v>0</v>
      </c>
      <c r="F63" s="234"/>
      <c r="G63" s="234"/>
      <c r="H63" s="36">
        <f t="shared" ref="H63:H64" si="4">F63+G63</f>
        <v>0</v>
      </c>
      <c r="I63" s="241"/>
      <c r="J63" s="444"/>
    </row>
    <row r="64" spans="1:10" s="232" customFormat="1" ht="12" customHeight="1" x14ac:dyDescent="0.25">
      <c r="A64" s="254" t="s">
        <v>213</v>
      </c>
      <c r="B64" s="268" t="s">
        <v>248</v>
      </c>
      <c r="C64" s="268"/>
      <c r="D64" s="269"/>
      <c r="E64" s="252">
        <v>0</v>
      </c>
      <c r="F64" s="210"/>
      <c r="G64" s="210"/>
      <c r="H64" s="211">
        <f t="shared" si="4"/>
        <v>0</v>
      </c>
      <c r="I64" s="253"/>
      <c r="J64" s="444"/>
    </row>
    <row r="65" spans="1:11" s="26" customFormat="1" ht="12" customHeight="1" thickBot="1" x14ac:dyDescent="0.3">
      <c r="A65" s="206" t="s">
        <v>247</v>
      </c>
      <c r="B65" s="270" t="s">
        <v>249</v>
      </c>
      <c r="C65" s="271"/>
      <c r="D65" s="272"/>
      <c r="E65" s="167">
        <v>0</v>
      </c>
      <c r="F65" s="100"/>
      <c r="G65" s="100"/>
      <c r="H65" s="207">
        <f t="shared" si="1"/>
        <v>0</v>
      </c>
      <c r="I65" s="243"/>
      <c r="J65" s="444"/>
    </row>
    <row r="66" spans="1:11" s="26" customFormat="1" ht="12" customHeight="1" x14ac:dyDescent="0.25">
      <c r="A66" s="205"/>
      <c r="B66" s="281" t="s">
        <v>65</v>
      </c>
      <c r="C66" s="282"/>
      <c r="D66" s="283"/>
      <c r="E66" s="101">
        <f>SUBTOTAL(9,E18:E65)</f>
        <v>0</v>
      </c>
      <c r="F66" s="101">
        <f>SUBTOTAL(9,F18:F65)</f>
        <v>0</v>
      </c>
      <c r="G66" s="101">
        <f>SUBTOTAL(9,G18:G65)</f>
        <v>0</v>
      </c>
      <c r="H66" s="102">
        <f>SUBTOTAL(9,H18:H65)</f>
        <v>0</v>
      </c>
      <c r="I66" s="242"/>
      <c r="J66" s="445"/>
    </row>
    <row r="67" spans="1:11" s="26" customFormat="1" ht="12" customHeight="1" x14ac:dyDescent="0.25">
      <c r="A67" s="27"/>
      <c r="J67" s="250"/>
    </row>
    <row r="68" spans="1:11" ht="12" customHeight="1" x14ac:dyDescent="0.25"/>
    <row r="69" spans="1:11" ht="12" customHeight="1" x14ac:dyDescent="0.25"/>
    <row r="70" spans="1:11" ht="12" customHeight="1" x14ac:dyDescent="0.25"/>
    <row r="71" spans="1:11" ht="12" customHeight="1" x14ac:dyDescent="0.25"/>
    <row r="72" spans="1:11" ht="12" customHeight="1" x14ac:dyDescent="0.25"/>
    <row r="73" spans="1:11" s="27" customFormat="1" ht="12" customHeight="1" x14ac:dyDescent="0.25">
      <c r="B73" s="6"/>
      <c r="C73" s="6"/>
      <c r="D73" s="6"/>
      <c r="E73" s="6"/>
      <c r="F73" s="6"/>
      <c r="G73" s="6"/>
      <c r="H73" s="6"/>
      <c r="I73" s="6"/>
      <c r="J73" s="6"/>
      <c r="K73" s="6"/>
    </row>
    <row r="74" spans="1:11" s="27" customFormat="1" ht="12" customHeight="1" x14ac:dyDescent="0.25">
      <c r="B74" s="6"/>
      <c r="C74" s="6"/>
      <c r="D74" s="6"/>
      <c r="E74" s="6"/>
      <c r="F74" s="6"/>
      <c r="G74" s="6"/>
      <c r="H74" s="6"/>
      <c r="I74" s="6"/>
      <c r="J74" s="6"/>
      <c r="K74" s="6"/>
    </row>
    <row r="75" spans="1:11" s="27" customFormat="1" ht="12" customHeight="1" x14ac:dyDescent="0.25">
      <c r="B75" s="6"/>
      <c r="C75" s="6"/>
      <c r="D75" s="6"/>
      <c r="E75" s="6"/>
      <c r="F75" s="6"/>
      <c r="G75" s="6"/>
      <c r="H75" s="6"/>
      <c r="I75" s="6"/>
      <c r="J75" s="6"/>
      <c r="K75" s="6"/>
    </row>
    <row r="76" spans="1:11" s="27" customFormat="1" ht="12" customHeight="1" x14ac:dyDescent="0.25">
      <c r="B76" s="6"/>
      <c r="C76" s="6"/>
      <c r="D76" s="6"/>
      <c r="E76" s="6"/>
      <c r="F76" s="6"/>
      <c r="G76" s="6"/>
      <c r="H76" s="6"/>
      <c r="I76" s="6"/>
      <c r="J76" s="6"/>
      <c r="K76" s="6"/>
    </row>
    <row r="77" spans="1:11" s="27" customFormat="1" ht="12" customHeight="1" x14ac:dyDescent="0.25">
      <c r="B77" s="6"/>
      <c r="C77" s="6"/>
      <c r="D77" s="6"/>
      <c r="E77" s="6"/>
      <c r="F77" s="6"/>
      <c r="G77" s="6"/>
      <c r="H77" s="6"/>
      <c r="I77" s="6"/>
      <c r="J77" s="6"/>
      <c r="K77" s="6"/>
    </row>
    <row r="78" spans="1:11" s="27" customFormat="1" ht="12" customHeight="1" x14ac:dyDescent="0.25">
      <c r="B78" s="6"/>
      <c r="C78" s="6"/>
      <c r="D78" s="6"/>
      <c r="E78" s="6"/>
      <c r="F78" s="6"/>
      <c r="G78" s="6"/>
      <c r="H78" s="6"/>
      <c r="I78" s="6"/>
      <c r="J78" s="6"/>
      <c r="K78" s="6"/>
    </row>
    <row r="79" spans="1:11" s="27" customFormat="1" ht="12" customHeight="1" x14ac:dyDescent="0.25">
      <c r="B79" s="6"/>
      <c r="C79" s="6"/>
      <c r="D79" s="6"/>
      <c r="E79" s="6"/>
      <c r="F79" s="6"/>
      <c r="G79" s="6"/>
      <c r="H79" s="6"/>
      <c r="I79" s="6"/>
      <c r="J79" s="6"/>
      <c r="K79" s="6"/>
    </row>
    <row r="80" spans="1:11" s="27" customFormat="1" ht="12" customHeight="1" x14ac:dyDescent="0.25">
      <c r="B80" s="6"/>
      <c r="C80" s="6"/>
      <c r="D80" s="6"/>
      <c r="E80" s="6"/>
      <c r="F80" s="6"/>
      <c r="G80" s="6"/>
      <c r="H80" s="6"/>
      <c r="I80" s="6"/>
      <c r="J80" s="6"/>
      <c r="K80" s="6"/>
    </row>
    <row r="81" spans="2:11" s="27" customFormat="1" ht="12" customHeight="1" x14ac:dyDescent="0.25">
      <c r="B81" s="6"/>
      <c r="C81" s="6"/>
      <c r="D81" s="6"/>
      <c r="E81" s="6"/>
      <c r="F81" s="6"/>
      <c r="G81" s="6"/>
      <c r="H81" s="6"/>
      <c r="I81" s="6"/>
      <c r="J81" s="6"/>
      <c r="K81" s="6"/>
    </row>
    <row r="82" spans="2:11" s="27" customFormat="1" ht="12" customHeight="1" x14ac:dyDescent="0.25">
      <c r="B82" s="6"/>
      <c r="C82" s="6"/>
      <c r="D82" s="6"/>
      <c r="E82" s="6"/>
      <c r="F82" s="6"/>
      <c r="G82" s="6"/>
      <c r="H82" s="6"/>
      <c r="I82" s="6"/>
      <c r="J82" s="6"/>
      <c r="K82" s="6"/>
    </row>
    <row r="83" spans="2:11" s="27" customFormat="1" ht="12" customHeight="1" x14ac:dyDescent="0.25">
      <c r="B83" s="6"/>
      <c r="C83" s="6"/>
      <c r="D83" s="6"/>
      <c r="E83" s="6"/>
      <c r="F83" s="6"/>
      <c r="G83" s="6"/>
      <c r="H83" s="6"/>
      <c r="I83" s="6"/>
      <c r="J83" s="6"/>
      <c r="K83" s="6"/>
    </row>
    <row r="84" spans="2:11" s="27" customFormat="1" ht="12" customHeight="1" x14ac:dyDescent="0.25">
      <c r="B84" s="6"/>
      <c r="C84" s="6"/>
      <c r="D84" s="6"/>
      <c r="E84" s="6"/>
      <c r="F84" s="6"/>
      <c r="G84" s="6"/>
      <c r="H84" s="6"/>
      <c r="I84" s="6"/>
      <c r="J84" s="6"/>
      <c r="K84" s="6"/>
    </row>
    <row r="85" spans="2:11" s="27" customFormat="1" ht="12" customHeight="1" x14ac:dyDescent="0.25">
      <c r="B85" s="6"/>
      <c r="C85" s="6"/>
      <c r="D85" s="6"/>
      <c r="E85" s="6"/>
      <c r="F85" s="6"/>
      <c r="G85" s="6"/>
      <c r="H85" s="6"/>
      <c r="I85" s="6"/>
      <c r="J85" s="6"/>
      <c r="K85" s="6"/>
    </row>
    <row r="86" spans="2:11" s="27" customFormat="1" ht="12" customHeight="1" x14ac:dyDescent="0.25">
      <c r="B86" s="6"/>
      <c r="C86" s="6"/>
      <c r="D86" s="6"/>
      <c r="E86" s="6"/>
      <c r="F86" s="6"/>
      <c r="G86" s="6"/>
      <c r="H86" s="6"/>
      <c r="I86" s="6"/>
      <c r="J86" s="6"/>
      <c r="K86" s="6"/>
    </row>
    <row r="87" spans="2:11" s="27" customFormat="1" ht="12" customHeight="1" x14ac:dyDescent="0.25">
      <c r="B87" s="6"/>
      <c r="C87" s="6"/>
      <c r="D87" s="6"/>
      <c r="E87" s="6"/>
      <c r="F87" s="6"/>
      <c r="G87" s="6"/>
      <c r="H87" s="6"/>
      <c r="I87" s="6"/>
      <c r="J87" s="6"/>
      <c r="K87" s="6"/>
    </row>
    <row r="88" spans="2:11" s="27" customFormat="1" ht="12" customHeight="1" x14ac:dyDescent="0.25">
      <c r="B88" s="6"/>
      <c r="C88" s="6"/>
      <c r="D88" s="6"/>
      <c r="E88" s="6"/>
      <c r="F88" s="6"/>
      <c r="G88" s="6"/>
      <c r="H88" s="6"/>
      <c r="I88" s="6"/>
      <c r="J88" s="6"/>
      <c r="K88" s="6"/>
    </row>
    <row r="89" spans="2:11" s="27" customFormat="1" ht="12" customHeight="1" x14ac:dyDescent="0.25">
      <c r="B89" s="6"/>
      <c r="C89" s="6"/>
      <c r="D89" s="6"/>
      <c r="E89" s="6"/>
      <c r="F89" s="6"/>
      <c r="G89" s="6"/>
      <c r="H89" s="6"/>
      <c r="I89" s="6"/>
      <c r="J89" s="6"/>
      <c r="K89" s="6"/>
    </row>
    <row r="90" spans="2:11" s="27" customFormat="1" ht="12" customHeight="1" x14ac:dyDescent="0.25">
      <c r="B90" s="6"/>
      <c r="C90" s="6"/>
      <c r="D90" s="6"/>
      <c r="E90" s="6"/>
      <c r="F90" s="6"/>
      <c r="G90" s="6"/>
      <c r="H90" s="6"/>
      <c r="I90" s="6"/>
      <c r="J90" s="6"/>
      <c r="K90" s="6"/>
    </row>
    <row r="91" spans="2:11" s="27" customFormat="1" ht="12" customHeight="1" x14ac:dyDescent="0.25">
      <c r="B91" s="6"/>
      <c r="C91" s="6"/>
      <c r="D91" s="6"/>
      <c r="E91" s="6"/>
      <c r="F91" s="6"/>
      <c r="G91" s="6"/>
      <c r="H91" s="6"/>
      <c r="I91" s="6"/>
      <c r="J91" s="6"/>
      <c r="K91" s="6"/>
    </row>
    <row r="92" spans="2:11" s="27" customFormat="1" ht="12" customHeight="1" x14ac:dyDescent="0.25">
      <c r="B92" s="6"/>
      <c r="C92" s="6"/>
      <c r="D92" s="6"/>
      <c r="E92" s="6"/>
      <c r="F92" s="6"/>
      <c r="G92" s="6"/>
      <c r="H92" s="6"/>
      <c r="I92" s="6"/>
      <c r="J92" s="6"/>
      <c r="K92" s="6"/>
    </row>
  </sheetData>
  <sheetProtection algorithmName="SHA-512" hashValue="/1VL++A8vcImTEkFIk0CjHfr+q2i5xH1DI6wXWk4sf/sUf73NMXye3Lz/mBijU101E+W6IdWhfdXmulcn8wQjA==" saltValue="G03sn6vAkDsZVeHg2RwmXw==" spinCount="100000" sheet="1" objects="1" scenarios="1"/>
  <mergeCells count="65">
    <mergeCell ref="K18:L39"/>
    <mergeCell ref="A1:I1"/>
    <mergeCell ref="A2:I2"/>
    <mergeCell ref="A3:I3"/>
    <mergeCell ref="A4:I4"/>
    <mergeCell ref="A5:I5"/>
    <mergeCell ref="K17:L17"/>
    <mergeCell ref="B35:D35"/>
    <mergeCell ref="B36:D36"/>
    <mergeCell ref="B27:D27"/>
    <mergeCell ref="B28:D28"/>
    <mergeCell ref="B22:D22"/>
    <mergeCell ref="B23:D23"/>
    <mergeCell ref="B33:D33"/>
    <mergeCell ref="B34:D34"/>
    <mergeCell ref="B20:D20"/>
    <mergeCell ref="B21:D21"/>
    <mergeCell ref="B17:D17"/>
    <mergeCell ref="B30:D30"/>
    <mergeCell ref="B18:D18"/>
    <mergeCell ref="B19:D19"/>
    <mergeCell ref="B66:D66"/>
    <mergeCell ref="B57:D57"/>
    <mergeCell ref="B56:D56"/>
    <mergeCell ref="B52:D52"/>
    <mergeCell ref="B53:D53"/>
    <mergeCell ref="B54:D54"/>
    <mergeCell ref="B55:D55"/>
    <mergeCell ref="B61:D61"/>
    <mergeCell ref="B62:C62"/>
    <mergeCell ref="C58:D58"/>
    <mergeCell ref="B40:D40"/>
    <mergeCell ref="B29:D29"/>
    <mergeCell ref="B31:D31"/>
    <mergeCell ref="B32:D32"/>
    <mergeCell ref="A6:I6"/>
    <mergeCell ref="A14:I14"/>
    <mergeCell ref="A15:I15"/>
    <mergeCell ref="B37:D37"/>
    <mergeCell ref="C10:E10"/>
    <mergeCell ref="A16:H16"/>
    <mergeCell ref="A7:H7"/>
    <mergeCell ref="C8:E8"/>
    <mergeCell ref="C9:E9"/>
    <mergeCell ref="B39:D39"/>
    <mergeCell ref="B24:D24"/>
    <mergeCell ref="C25:D25"/>
    <mergeCell ref="C26:D26"/>
    <mergeCell ref="B38:D38"/>
    <mergeCell ref="B49:D49"/>
    <mergeCell ref="B51:D51"/>
    <mergeCell ref="B50:D50"/>
    <mergeCell ref="B47:D47"/>
    <mergeCell ref="B41:D41"/>
    <mergeCell ref="B42:D42"/>
    <mergeCell ref="B43:D43"/>
    <mergeCell ref="B44:D44"/>
    <mergeCell ref="B45:D45"/>
    <mergeCell ref="B46:D46"/>
    <mergeCell ref="B48:D48"/>
    <mergeCell ref="C59:D59"/>
    <mergeCell ref="B60:D60"/>
    <mergeCell ref="B63:C63"/>
    <mergeCell ref="B64:D64"/>
    <mergeCell ref="B65:D65"/>
  </mergeCells>
  <phoneticPr fontId="41" type="noConversion"/>
  <conditionalFormatting sqref="C8:E8">
    <cfRule type="cellIs" dxfId="26" priority="7" operator="equal">
      <formula>0</formula>
    </cfRule>
  </conditionalFormatting>
  <conditionalFormatting sqref="C9:E10">
    <cfRule type="cellIs" dxfId="25" priority="6" operator="equal">
      <formula>0</formula>
    </cfRule>
  </conditionalFormatting>
  <conditionalFormatting sqref="I10:J10">
    <cfRule type="cellIs" dxfId="24" priority="5" operator="equal">
      <formula>0</formula>
    </cfRule>
  </conditionalFormatting>
  <conditionalFormatting sqref="C25:D26">
    <cfRule type="cellIs" dxfId="23" priority="3" operator="equal">
      <formula>"Specify Here"</formula>
    </cfRule>
  </conditionalFormatting>
  <conditionalFormatting sqref="C58:D59">
    <cfRule type="cellIs" dxfId="22" priority="2" operator="equal">
      <formula>"Specify Here"</formula>
    </cfRule>
  </conditionalFormatting>
  <printOptions horizontalCentered="1"/>
  <pageMargins left="0.25" right="0.25" top="0.2" bottom="0" header="0.3" footer="0.1"/>
  <pageSetup scale="8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16" r:id="rId4" name="Check Box 44">
              <controlPr defaultSize="0" autoFill="0" autoLine="0" autoPict="0">
                <anchor moveWithCells="1">
                  <from>
                    <xdr:col>0</xdr:col>
                    <xdr:colOff>66675</xdr:colOff>
                    <xdr:row>10</xdr:row>
                    <xdr:rowOff>142875</xdr:rowOff>
                  </from>
                  <to>
                    <xdr:col>1</xdr:col>
                    <xdr:colOff>28575</xdr:colOff>
                    <xdr:row>12</xdr:row>
                    <xdr:rowOff>28575</xdr:rowOff>
                  </to>
                </anchor>
              </controlPr>
            </control>
          </mc:Choice>
        </mc:AlternateContent>
      </controls>
    </mc:Choice>
  </mc:AlternateContent>
  <extLst>
    <ext xmlns:mx="http://schemas.microsoft.com/office/mac/excel/2008/main" uri="{64002731-A6B0-56B0-2670-7721B7C09600}">
      <mx:PLV Mode="1" OnePage="0" WScale="86"/>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1"/>
  <sheetViews>
    <sheetView showGridLines="0" view="pageBreakPreview" zoomScaleSheetLayoutView="100" workbookViewId="0">
      <selection activeCell="A15" sqref="A15:C15"/>
    </sheetView>
  </sheetViews>
  <sheetFormatPr defaultColWidth="8.85546875" defaultRowHeight="14.25" x14ac:dyDescent="0.25"/>
  <cols>
    <col min="1" max="1" width="10" style="28" customWidth="1"/>
    <col min="2" max="6" width="8.85546875" style="28"/>
    <col min="7" max="8" width="7.85546875" style="28" customWidth="1"/>
    <col min="9" max="11" width="8.85546875" style="28"/>
    <col min="12" max="15" width="7.85546875" style="28" customWidth="1"/>
    <col min="16" max="16384" width="8.85546875" style="28"/>
  </cols>
  <sheetData>
    <row r="1" spans="1:15" ht="12.75" customHeight="1" x14ac:dyDescent="0.25">
      <c r="A1" s="303" t="str">
        <f>'D102 RECONCILIATION'!A1:H1</f>
        <v>Updated 07/2021</v>
      </c>
      <c r="B1" s="303"/>
      <c r="C1" s="303"/>
      <c r="D1" s="303"/>
      <c r="E1" s="303"/>
      <c r="F1" s="303"/>
      <c r="G1" s="303"/>
      <c r="H1" s="303"/>
      <c r="I1" s="303"/>
      <c r="J1" s="303"/>
      <c r="K1" s="303"/>
      <c r="L1" s="303"/>
      <c r="M1" s="303"/>
      <c r="N1" s="303"/>
      <c r="O1" s="303"/>
    </row>
    <row r="2" spans="1:15" x14ac:dyDescent="0.25">
      <c r="A2" s="304" t="s">
        <v>39</v>
      </c>
      <c r="B2" s="304"/>
      <c r="C2" s="304"/>
      <c r="D2" s="304"/>
      <c r="E2" s="304"/>
      <c r="F2" s="304"/>
      <c r="G2" s="304"/>
      <c r="H2" s="304"/>
      <c r="I2" s="304"/>
      <c r="J2" s="304"/>
      <c r="K2" s="304"/>
      <c r="L2" s="304"/>
      <c r="M2" s="304"/>
      <c r="N2" s="304"/>
      <c r="O2" s="304"/>
    </row>
    <row r="3" spans="1:15" ht="7.35" customHeight="1" x14ac:dyDescent="0.25">
      <c r="A3" s="305"/>
      <c r="B3" s="305"/>
      <c r="C3" s="305"/>
      <c r="D3" s="305"/>
      <c r="E3" s="305"/>
      <c r="F3" s="305"/>
      <c r="G3" s="305"/>
      <c r="H3" s="305"/>
      <c r="I3" s="305"/>
      <c r="J3" s="305"/>
      <c r="K3" s="305"/>
      <c r="L3" s="305"/>
      <c r="M3" s="305"/>
      <c r="N3" s="305"/>
      <c r="O3" s="305"/>
    </row>
    <row r="4" spans="1:15" x14ac:dyDescent="0.25">
      <c r="A4" s="278" t="s">
        <v>153</v>
      </c>
      <c r="B4" s="278"/>
      <c r="C4" s="278"/>
      <c r="D4" s="278"/>
      <c r="E4" s="278"/>
      <c r="F4" s="278"/>
      <c r="G4" s="278"/>
      <c r="H4" s="278"/>
      <c r="I4" s="278"/>
      <c r="J4" s="278"/>
      <c r="K4" s="278"/>
      <c r="L4" s="278"/>
      <c r="M4" s="278"/>
      <c r="N4" s="278"/>
      <c r="O4" s="278"/>
    </row>
    <row r="5" spans="1:15" x14ac:dyDescent="0.25">
      <c r="A5" s="411"/>
      <c r="B5" s="411"/>
      <c r="C5" s="411"/>
      <c r="D5" s="411"/>
      <c r="E5" s="411"/>
      <c r="F5" s="411"/>
      <c r="G5" s="411"/>
      <c r="H5" s="411"/>
      <c r="I5" s="411"/>
      <c r="J5" s="411"/>
      <c r="K5" s="411"/>
      <c r="L5" s="411"/>
      <c r="M5" s="411"/>
      <c r="N5" s="411"/>
      <c r="O5" s="411"/>
    </row>
    <row r="6" spans="1:15" ht="14.25" customHeight="1" x14ac:dyDescent="0.25">
      <c r="A6" s="158" t="s">
        <v>37</v>
      </c>
      <c r="B6" s="368" t="str">
        <f>IF('D102 RECONCILIATION'!C8=0," ",'D102 RECONCILIATION'!C8)</f>
        <v xml:space="preserve"> </v>
      </c>
      <c r="C6" s="368"/>
      <c r="D6" s="368"/>
      <c r="E6" s="368"/>
      <c r="F6" s="159"/>
      <c r="H6" s="412" t="s">
        <v>38</v>
      </c>
      <c r="I6" s="412"/>
      <c r="J6" s="412"/>
      <c r="K6" s="374" t="str">
        <f>IF('D102 RECONCILIATION'!I8=0," ",'D102 RECONCILIATION'!I8)</f>
        <v xml:space="preserve"> </v>
      </c>
      <c r="L6" s="374"/>
      <c r="M6" s="374"/>
      <c r="N6" s="374"/>
      <c r="O6" s="48"/>
    </row>
    <row r="7" spans="1:15" x14ac:dyDescent="0.25">
      <c r="A7" s="158" t="s">
        <v>42</v>
      </c>
      <c r="B7" s="368" t="str">
        <f>IF('D102 RECONCILIATION'!C9=0," ",'D102 RECONCILIATION'!C9)</f>
        <v xml:space="preserve"> </v>
      </c>
      <c r="C7" s="368"/>
      <c r="D7" s="368"/>
      <c r="E7" s="368"/>
      <c r="F7" s="159"/>
      <c r="H7" s="412" t="s">
        <v>44</v>
      </c>
      <c r="I7" s="412"/>
      <c r="J7" s="412"/>
      <c r="K7" s="368" t="str">
        <f>IF('D102 RECONCILIATION'!I9=0," ",'D102 RECONCILIATION'!I9)</f>
        <v xml:space="preserve"> </v>
      </c>
      <c r="L7" s="368"/>
      <c r="M7" s="368"/>
      <c r="N7" s="368"/>
      <c r="O7" s="156"/>
    </row>
    <row r="8" spans="1:15" x14ac:dyDescent="0.25">
      <c r="A8" s="159" t="s">
        <v>43</v>
      </c>
      <c r="B8" s="368" t="str">
        <f>IF('D102 RECONCILIATION'!C10=0," ",'D102 RECONCILIATION'!C10)</f>
        <v xml:space="preserve"> </v>
      </c>
      <c r="C8" s="368"/>
      <c r="D8" s="368"/>
      <c r="E8" s="368"/>
      <c r="F8" s="159"/>
      <c r="H8" s="412" t="s">
        <v>186</v>
      </c>
      <c r="I8" s="412"/>
      <c r="J8" s="412"/>
      <c r="K8" s="368" t="str">
        <f>IF('D102 RECONCILIATION'!I10=0," ",'D102 RECONCILIATION'!I10)</f>
        <v xml:space="preserve"> </v>
      </c>
      <c r="L8" s="368"/>
      <c r="M8" s="368"/>
      <c r="N8" s="368"/>
      <c r="O8" s="156"/>
    </row>
    <row r="9" spans="1:15" x14ac:dyDescent="0.25">
      <c r="A9" s="159"/>
      <c r="B9" s="159"/>
      <c r="C9" s="159"/>
      <c r="D9" s="159"/>
      <c r="E9" s="159"/>
      <c r="F9" s="159"/>
      <c r="G9" s="159"/>
      <c r="H9" s="159"/>
      <c r="I9" s="159"/>
      <c r="J9" s="159"/>
      <c r="K9" s="159"/>
      <c r="L9" s="159"/>
      <c r="M9" s="159"/>
      <c r="N9" s="159"/>
      <c r="O9" s="159"/>
    </row>
    <row r="10" spans="1:15" x14ac:dyDescent="0.25">
      <c r="A10" s="159"/>
      <c r="B10" s="159"/>
      <c r="C10" s="159"/>
      <c r="D10" s="159"/>
      <c r="E10" s="159"/>
      <c r="F10" s="159"/>
      <c r="G10" s="159"/>
      <c r="H10" s="159"/>
      <c r="I10" s="159"/>
      <c r="J10" s="159"/>
      <c r="K10" s="159"/>
      <c r="L10" s="159"/>
      <c r="M10" s="159"/>
      <c r="N10" s="159"/>
      <c r="O10" s="159"/>
    </row>
    <row r="11" spans="1:15" x14ac:dyDescent="0.25">
      <c r="A11" s="54" t="s">
        <v>155</v>
      </c>
      <c r="B11" s="159"/>
      <c r="C11" s="159"/>
      <c r="D11" s="159"/>
      <c r="E11" s="159"/>
      <c r="F11" s="159"/>
      <c r="G11" s="159"/>
      <c r="H11" s="159"/>
      <c r="I11" s="159"/>
      <c r="J11" s="159"/>
      <c r="K11" s="159"/>
      <c r="L11" s="159"/>
      <c r="M11" s="159"/>
      <c r="N11" s="159"/>
      <c r="O11" s="159"/>
    </row>
    <row r="12" spans="1:15" s="42" customFormat="1" ht="12" customHeight="1" x14ac:dyDescent="0.25"/>
    <row r="13" spans="1:15" s="42" customFormat="1" ht="24" customHeight="1" x14ac:dyDescent="0.25">
      <c r="A13" s="409" t="s">
        <v>152</v>
      </c>
      <c r="B13" s="409"/>
      <c r="C13" s="409"/>
      <c r="D13" s="394" t="s">
        <v>149</v>
      </c>
      <c r="E13" s="394"/>
      <c r="F13" s="394"/>
      <c r="G13" s="394"/>
      <c r="H13" s="416"/>
      <c r="I13" s="415" t="s">
        <v>150</v>
      </c>
      <c r="J13" s="394"/>
      <c r="K13" s="394"/>
      <c r="L13" s="394"/>
      <c r="M13" s="416"/>
      <c r="N13" s="409" t="s">
        <v>154</v>
      </c>
      <c r="O13" s="409"/>
    </row>
    <row r="14" spans="1:15" s="42" customFormat="1" ht="14.1" customHeight="1" x14ac:dyDescent="0.25">
      <c r="A14" s="408" t="s">
        <v>166</v>
      </c>
      <c r="B14" s="408"/>
      <c r="C14" s="408"/>
      <c r="D14" s="408" t="s">
        <v>151</v>
      </c>
      <c r="E14" s="408"/>
      <c r="F14" s="408"/>
      <c r="G14" s="408" t="s">
        <v>109</v>
      </c>
      <c r="H14" s="408"/>
      <c r="I14" s="408" t="s">
        <v>151</v>
      </c>
      <c r="J14" s="408"/>
      <c r="K14" s="408"/>
      <c r="L14" s="408" t="s">
        <v>109</v>
      </c>
      <c r="M14" s="408"/>
      <c r="N14" s="408" t="s">
        <v>109</v>
      </c>
      <c r="O14" s="408"/>
    </row>
    <row r="15" spans="1:15" s="42" customFormat="1" ht="14.1" customHeight="1" x14ac:dyDescent="0.25">
      <c r="A15" s="402"/>
      <c r="B15" s="402"/>
      <c r="C15" s="402"/>
      <c r="D15" s="402"/>
      <c r="E15" s="402"/>
      <c r="F15" s="402"/>
      <c r="G15" s="410"/>
      <c r="H15" s="410"/>
      <c r="I15" s="402"/>
      <c r="J15" s="402"/>
      <c r="K15" s="402"/>
      <c r="L15" s="410"/>
      <c r="M15" s="410"/>
      <c r="N15" s="413">
        <f>G15+L15</f>
        <v>0</v>
      </c>
      <c r="O15" s="413"/>
    </row>
    <row r="16" spans="1:15" s="42" customFormat="1" ht="14.1" customHeight="1" x14ac:dyDescent="0.25">
      <c r="A16" s="402"/>
      <c r="B16" s="402"/>
      <c r="C16" s="402"/>
      <c r="D16" s="402"/>
      <c r="E16" s="402"/>
      <c r="F16" s="402"/>
      <c r="G16" s="410"/>
      <c r="H16" s="410"/>
      <c r="I16" s="402"/>
      <c r="J16" s="402"/>
      <c r="K16" s="402"/>
      <c r="L16" s="410"/>
      <c r="M16" s="410"/>
      <c r="N16" s="413">
        <f t="shared" ref="N16:N21" si="0">G16+L16</f>
        <v>0</v>
      </c>
      <c r="O16" s="413"/>
    </row>
    <row r="17" spans="1:15" s="42" customFormat="1" ht="14.1" customHeight="1" x14ac:dyDescent="0.25">
      <c r="A17" s="402"/>
      <c r="B17" s="402"/>
      <c r="C17" s="402"/>
      <c r="D17" s="402"/>
      <c r="E17" s="402"/>
      <c r="F17" s="402"/>
      <c r="G17" s="410"/>
      <c r="H17" s="410"/>
      <c r="I17" s="402"/>
      <c r="J17" s="402"/>
      <c r="K17" s="402"/>
      <c r="L17" s="410"/>
      <c r="M17" s="410"/>
      <c r="N17" s="413">
        <f t="shared" si="0"/>
        <v>0</v>
      </c>
      <c r="O17" s="413"/>
    </row>
    <row r="18" spans="1:15" s="42" customFormat="1" ht="14.1" customHeight="1" x14ac:dyDescent="0.25">
      <c r="A18" s="402"/>
      <c r="B18" s="402"/>
      <c r="C18" s="402"/>
      <c r="D18" s="402" t="s">
        <v>207</v>
      </c>
      <c r="E18" s="402"/>
      <c r="F18" s="402"/>
      <c r="G18" s="410"/>
      <c r="H18" s="410"/>
      <c r="I18" s="402"/>
      <c r="J18" s="402"/>
      <c r="K18" s="402"/>
      <c r="L18" s="410"/>
      <c r="M18" s="410"/>
      <c r="N18" s="413">
        <f t="shared" si="0"/>
        <v>0</v>
      </c>
      <c r="O18" s="413"/>
    </row>
    <row r="19" spans="1:15" s="42" customFormat="1" ht="14.1" customHeight="1" x14ac:dyDescent="0.25">
      <c r="A19" s="402"/>
      <c r="B19" s="402"/>
      <c r="C19" s="402"/>
      <c r="D19" s="402"/>
      <c r="E19" s="402"/>
      <c r="F19" s="402"/>
      <c r="G19" s="410"/>
      <c r="H19" s="410"/>
      <c r="I19" s="402"/>
      <c r="J19" s="402"/>
      <c r="K19" s="402"/>
      <c r="L19" s="410"/>
      <c r="M19" s="410"/>
      <c r="N19" s="413">
        <f t="shared" si="0"/>
        <v>0</v>
      </c>
      <c r="O19" s="413"/>
    </row>
    <row r="20" spans="1:15" s="42" customFormat="1" ht="14.1" customHeight="1" x14ac:dyDescent="0.25">
      <c r="A20" s="402"/>
      <c r="B20" s="402"/>
      <c r="C20" s="402"/>
      <c r="D20" s="402"/>
      <c r="E20" s="402"/>
      <c r="F20" s="402"/>
      <c r="G20" s="410"/>
      <c r="H20" s="410"/>
      <c r="I20" s="402"/>
      <c r="J20" s="402"/>
      <c r="K20" s="402"/>
      <c r="L20" s="410"/>
      <c r="M20" s="410"/>
      <c r="N20" s="413">
        <f t="shared" si="0"/>
        <v>0</v>
      </c>
      <c r="O20" s="413"/>
    </row>
    <row r="21" spans="1:15" s="42" customFormat="1" ht="14.1" customHeight="1" x14ac:dyDescent="0.25">
      <c r="A21" s="402"/>
      <c r="B21" s="402"/>
      <c r="C21" s="402"/>
      <c r="D21" s="402"/>
      <c r="E21" s="402"/>
      <c r="F21" s="402"/>
      <c r="G21" s="410"/>
      <c r="H21" s="410"/>
      <c r="I21" s="402"/>
      <c r="J21" s="402"/>
      <c r="K21" s="402"/>
      <c r="L21" s="410"/>
      <c r="M21" s="410"/>
      <c r="N21" s="413">
        <f t="shared" si="0"/>
        <v>0</v>
      </c>
      <c r="O21" s="413"/>
    </row>
    <row r="22" spans="1:15" s="44" customFormat="1" ht="14.1" customHeight="1" x14ac:dyDescent="0.25">
      <c r="A22" s="417"/>
      <c r="B22" s="403"/>
      <c r="C22" s="403"/>
      <c r="D22" s="403"/>
      <c r="E22" s="403"/>
      <c r="F22" s="404"/>
      <c r="G22" s="413">
        <f>SUM(G15:H21)</f>
        <v>0</v>
      </c>
      <c r="H22" s="413"/>
      <c r="I22" s="405"/>
      <c r="J22" s="405"/>
      <c r="K22" s="405"/>
      <c r="L22" s="413">
        <f>SUM(L15:M21)</f>
        <v>0</v>
      </c>
      <c r="M22" s="413"/>
      <c r="N22" s="413">
        <f>SUM(N15:O21)</f>
        <v>0</v>
      </c>
      <c r="O22" s="413"/>
    </row>
    <row r="23" spans="1:15" s="44" customFormat="1" ht="14.1" customHeight="1" x14ac:dyDescent="0.25">
      <c r="A23" s="414"/>
      <c r="B23" s="414"/>
      <c r="C23" s="414"/>
      <c r="D23" s="414"/>
      <c r="E23" s="414"/>
      <c r="F23" s="414"/>
      <c r="G23" s="414"/>
      <c r="H23" s="414"/>
      <c r="I23" s="414"/>
      <c r="J23" s="414"/>
      <c r="K23" s="414"/>
      <c r="L23" s="414"/>
      <c r="M23" s="414"/>
      <c r="N23" s="414"/>
      <c r="O23" s="414"/>
    </row>
    <row r="24" spans="1:15" s="44" customFormat="1" ht="14.1" customHeight="1" x14ac:dyDescent="0.25">
      <c r="A24" s="414"/>
      <c r="B24" s="414"/>
      <c r="C24" s="414"/>
      <c r="D24" s="414"/>
      <c r="E24" s="414"/>
      <c r="F24" s="414"/>
      <c r="G24" s="414"/>
      <c r="H24" s="414"/>
      <c r="I24" s="414"/>
      <c r="J24" s="414"/>
      <c r="K24" s="414"/>
      <c r="L24" s="414"/>
      <c r="M24" s="414"/>
      <c r="N24" s="414"/>
      <c r="O24" s="414"/>
    </row>
    <row r="25" spans="1:15" s="44" customFormat="1" ht="14.1" customHeight="1" x14ac:dyDescent="0.25">
      <c r="A25" s="418" t="s">
        <v>156</v>
      </c>
      <c r="B25" s="418"/>
      <c r="C25" s="418"/>
      <c r="D25" s="414"/>
      <c r="E25" s="414"/>
      <c r="F25" s="414"/>
      <c r="G25" s="414"/>
      <c r="H25" s="414"/>
      <c r="I25" s="414"/>
      <c r="J25" s="414"/>
      <c r="K25" s="414"/>
      <c r="L25" s="414"/>
      <c r="M25" s="414"/>
      <c r="N25" s="414"/>
      <c r="O25" s="414"/>
    </row>
    <row r="26" spans="1:15" s="44" customFormat="1" ht="14.1" customHeight="1" x14ac:dyDescent="0.25">
      <c r="A26" s="414"/>
      <c r="B26" s="414"/>
      <c r="C26" s="414"/>
      <c r="D26" s="414"/>
      <c r="E26" s="414"/>
      <c r="F26" s="414"/>
      <c r="G26" s="414"/>
      <c r="H26" s="414"/>
      <c r="I26" s="414"/>
      <c r="J26" s="414"/>
      <c r="K26" s="414"/>
      <c r="L26" s="414"/>
      <c r="M26" s="414"/>
      <c r="N26" s="414"/>
      <c r="O26" s="414"/>
    </row>
    <row r="27" spans="1:15" s="44" customFormat="1" ht="24" customHeight="1" x14ac:dyDescent="0.25">
      <c r="A27" s="409" t="s">
        <v>152</v>
      </c>
      <c r="B27" s="409"/>
      <c r="C27" s="409"/>
      <c r="D27" s="394" t="s">
        <v>149</v>
      </c>
      <c r="E27" s="394"/>
      <c r="F27" s="394"/>
      <c r="G27" s="394"/>
      <c r="H27" s="416"/>
      <c r="I27" s="415" t="s">
        <v>150</v>
      </c>
      <c r="J27" s="394"/>
      <c r="K27" s="394"/>
      <c r="L27" s="394"/>
      <c r="M27" s="416"/>
      <c r="N27" s="409" t="s">
        <v>154</v>
      </c>
      <c r="O27" s="409"/>
    </row>
    <row r="28" spans="1:15" s="44" customFormat="1" ht="14.1" customHeight="1" x14ac:dyDescent="0.25">
      <c r="A28" s="408" t="s">
        <v>166</v>
      </c>
      <c r="B28" s="408"/>
      <c r="C28" s="408"/>
      <c r="D28" s="408" t="s">
        <v>151</v>
      </c>
      <c r="E28" s="408"/>
      <c r="F28" s="408"/>
      <c r="G28" s="408" t="s">
        <v>109</v>
      </c>
      <c r="H28" s="408"/>
      <c r="I28" s="408" t="s">
        <v>151</v>
      </c>
      <c r="J28" s="408"/>
      <c r="K28" s="408"/>
      <c r="L28" s="408" t="s">
        <v>109</v>
      </c>
      <c r="M28" s="408"/>
      <c r="N28" s="408" t="s">
        <v>109</v>
      </c>
      <c r="O28" s="408"/>
    </row>
    <row r="29" spans="1:15" s="44" customFormat="1" ht="14.1" customHeight="1" x14ac:dyDescent="0.25">
      <c r="A29" s="402"/>
      <c r="B29" s="402"/>
      <c r="C29" s="402"/>
      <c r="D29" s="402"/>
      <c r="E29" s="402"/>
      <c r="F29" s="402"/>
      <c r="G29" s="410"/>
      <c r="H29" s="410"/>
      <c r="I29" s="402"/>
      <c r="J29" s="402"/>
      <c r="K29" s="402"/>
      <c r="L29" s="410"/>
      <c r="M29" s="410"/>
      <c r="N29" s="413">
        <f>G29+L29</f>
        <v>0</v>
      </c>
      <c r="O29" s="413"/>
    </row>
    <row r="30" spans="1:15" s="44" customFormat="1" ht="14.1" customHeight="1" x14ac:dyDescent="0.25">
      <c r="A30" s="402"/>
      <c r="B30" s="402"/>
      <c r="C30" s="402"/>
      <c r="D30" s="402"/>
      <c r="E30" s="402"/>
      <c r="F30" s="402"/>
      <c r="G30" s="410"/>
      <c r="H30" s="410"/>
      <c r="I30" s="402"/>
      <c r="J30" s="402"/>
      <c r="K30" s="402"/>
      <c r="L30" s="410"/>
      <c r="M30" s="410"/>
      <c r="N30" s="413">
        <f t="shared" ref="N30:N35" si="1">G30+L30</f>
        <v>0</v>
      </c>
      <c r="O30" s="413"/>
    </row>
    <row r="31" spans="1:15" s="42" customFormat="1" ht="14.1" customHeight="1" x14ac:dyDescent="0.25">
      <c r="A31" s="402"/>
      <c r="B31" s="402"/>
      <c r="C31" s="402"/>
      <c r="D31" s="402"/>
      <c r="E31" s="402"/>
      <c r="F31" s="402"/>
      <c r="G31" s="410"/>
      <c r="H31" s="410"/>
      <c r="I31" s="402"/>
      <c r="J31" s="402"/>
      <c r="K31" s="402"/>
      <c r="L31" s="410"/>
      <c r="M31" s="410"/>
      <c r="N31" s="413">
        <f t="shared" si="1"/>
        <v>0</v>
      </c>
      <c r="O31" s="413"/>
    </row>
    <row r="32" spans="1:15" s="44" customFormat="1" ht="14.1" customHeight="1" x14ac:dyDescent="0.25">
      <c r="A32" s="402"/>
      <c r="B32" s="402"/>
      <c r="C32" s="402"/>
      <c r="D32" s="402"/>
      <c r="E32" s="402"/>
      <c r="F32" s="402"/>
      <c r="G32" s="410"/>
      <c r="H32" s="410"/>
      <c r="I32" s="402"/>
      <c r="J32" s="402"/>
      <c r="K32" s="402"/>
      <c r="L32" s="410"/>
      <c r="M32" s="410"/>
      <c r="N32" s="413">
        <f t="shared" si="1"/>
        <v>0</v>
      </c>
      <c r="O32" s="413"/>
    </row>
    <row r="33" spans="1:15" s="44" customFormat="1" ht="14.1" customHeight="1" x14ac:dyDescent="0.25">
      <c r="A33" s="402"/>
      <c r="B33" s="402"/>
      <c r="C33" s="402"/>
      <c r="D33" s="402"/>
      <c r="E33" s="402"/>
      <c r="F33" s="402"/>
      <c r="G33" s="410"/>
      <c r="H33" s="410"/>
      <c r="I33" s="402"/>
      <c r="J33" s="402"/>
      <c r="K33" s="402"/>
      <c r="L33" s="410"/>
      <c r="M33" s="410"/>
      <c r="N33" s="413">
        <f t="shared" si="1"/>
        <v>0</v>
      </c>
      <c r="O33" s="413"/>
    </row>
    <row r="34" spans="1:15" s="44" customFormat="1" ht="14.1" customHeight="1" x14ac:dyDescent="0.25">
      <c r="A34" s="402"/>
      <c r="B34" s="402"/>
      <c r="C34" s="402"/>
      <c r="D34" s="402"/>
      <c r="E34" s="402"/>
      <c r="F34" s="402"/>
      <c r="G34" s="410"/>
      <c r="H34" s="410"/>
      <c r="I34" s="402"/>
      <c r="J34" s="402"/>
      <c r="K34" s="402"/>
      <c r="L34" s="410"/>
      <c r="M34" s="410"/>
      <c r="N34" s="413">
        <f t="shared" si="1"/>
        <v>0</v>
      </c>
      <c r="O34" s="413"/>
    </row>
    <row r="35" spans="1:15" s="44" customFormat="1" ht="14.1" customHeight="1" x14ac:dyDescent="0.25">
      <c r="A35" s="402"/>
      <c r="B35" s="402"/>
      <c r="C35" s="402"/>
      <c r="D35" s="402"/>
      <c r="E35" s="402"/>
      <c r="F35" s="402"/>
      <c r="G35" s="410"/>
      <c r="H35" s="410"/>
      <c r="I35" s="402"/>
      <c r="J35" s="402"/>
      <c r="K35" s="402"/>
      <c r="L35" s="410"/>
      <c r="M35" s="410"/>
      <c r="N35" s="413">
        <f t="shared" si="1"/>
        <v>0</v>
      </c>
      <c r="O35" s="413"/>
    </row>
    <row r="36" spans="1:15" s="44" customFormat="1" ht="14.1" customHeight="1" x14ac:dyDescent="0.25">
      <c r="A36" s="417"/>
      <c r="B36" s="403"/>
      <c r="C36" s="403"/>
      <c r="D36" s="403"/>
      <c r="E36" s="403"/>
      <c r="F36" s="404"/>
      <c r="G36" s="413">
        <f>SUM(G29:H35)</f>
        <v>0</v>
      </c>
      <c r="H36" s="413"/>
      <c r="I36" s="405"/>
      <c r="J36" s="405"/>
      <c r="K36" s="405"/>
      <c r="L36" s="413">
        <f>SUM(L29:M35)</f>
        <v>0</v>
      </c>
      <c r="M36" s="413"/>
      <c r="N36" s="413">
        <f>SUM(N29:O35)</f>
        <v>0</v>
      </c>
      <c r="O36" s="413"/>
    </row>
    <row r="37" spans="1:15" s="44" customFormat="1" ht="20.25" customHeight="1" x14ac:dyDescent="0.25">
      <c r="A37" s="414"/>
      <c r="B37" s="414"/>
      <c r="C37" s="414"/>
      <c r="D37" s="414"/>
      <c r="E37" s="414"/>
      <c r="F37" s="414"/>
      <c r="G37" s="414"/>
      <c r="H37" s="414"/>
      <c r="I37" s="414"/>
      <c r="J37" s="414"/>
      <c r="K37" s="414"/>
      <c r="L37" s="414"/>
      <c r="M37" s="414"/>
      <c r="N37" s="414"/>
      <c r="O37" s="414"/>
    </row>
    <row r="38" spans="1:15" s="44" customFormat="1" ht="11.25" x14ac:dyDescent="0.25">
      <c r="A38" s="414"/>
      <c r="B38" s="414"/>
      <c r="C38" s="414"/>
      <c r="D38" s="414"/>
      <c r="E38" s="414"/>
      <c r="F38" s="414"/>
      <c r="G38" s="414"/>
      <c r="H38" s="414"/>
      <c r="I38" s="414"/>
      <c r="J38" s="414"/>
      <c r="K38" s="414"/>
      <c r="L38" s="414"/>
      <c r="M38" s="414"/>
      <c r="N38" s="414"/>
      <c r="O38" s="414"/>
    </row>
    <row r="39" spans="1:15" s="44" customFormat="1" ht="11.25" x14ac:dyDescent="0.25">
      <c r="A39" s="414"/>
      <c r="B39" s="414"/>
      <c r="C39" s="414"/>
      <c r="D39" s="414"/>
      <c r="E39" s="414"/>
      <c r="F39" s="414"/>
      <c r="G39" s="414"/>
      <c r="H39" s="414"/>
      <c r="I39" s="414"/>
      <c r="J39" s="414"/>
      <c r="K39" s="414"/>
      <c r="L39" s="414"/>
      <c r="M39" s="414"/>
      <c r="N39" s="414"/>
      <c r="O39" s="414"/>
    </row>
    <row r="40" spans="1:15" s="44" customFormat="1" ht="11.25" x14ac:dyDescent="0.25">
      <c r="A40" s="414"/>
      <c r="B40" s="414"/>
      <c r="C40" s="414"/>
      <c r="D40" s="414"/>
      <c r="E40" s="414"/>
      <c r="F40" s="414"/>
      <c r="G40" s="414"/>
      <c r="H40" s="414"/>
      <c r="I40" s="414"/>
      <c r="J40" s="414"/>
      <c r="K40" s="414"/>
      <c r="L40" s="414"/>
      <c r="M40" s="414"/>
      <c r="N40" s="414"/>
      <c r="O40" s="414"/>
    </row>
    <row r="41" spans="1:15" s="42" customFormat="1" ht="11.25" x14ac:dyDescent="0.25">
      <c r="A41" s="414"/>
      <c r="B41" s="414"/>
      <c r="C41" s="414"/>
      <c r="D41" s="414"/>
      <c r="E41" s="414"/>
      <c r="F41" s="414"/>
      <c r="G41" s="414"/>
      <c r="H41" s="414"/>
      <c r="I41" s="414"/>
      <c r="J41" s="414"/>
      <c r="K41" s="414"/>
      <c r="L41" s="414"/>
      <c r="M41" s="414"/>
      <c r="N41" s="414"/>
      <c r="O41" s="414"/>
    </row>
    <row r="42" spans="1:15" s="42" customFormat="1" ht="11.25" x14ac:dyDescent="0.25">
      <c r="A42" s="414"/>
      <c r="B42" s="414"/>
      <c r="C42" s="414"/>
      <c r="D42" s="414"/>
      <c r="E42" s="414"/>
      <c r="F42" s="414"/>
      <c r="G42" s="414"/>
      <c r="H42" s="414"/>
      <c r="I42" s="414"/>
      <c r="J42" s="414"/>
      <c r="K42" s="414"/>
      <c r="L42" s="414"/>
      <c r="M42" s="414"/>
      <c r="N42" s="414"/>
      <c r="O42" s="414"/>
    </row>
    <row r="43" spans="1:15" s="42" customFormat="1" ht="11.25" x14ac:dyDescent="0.25">
      <c r="A43" s="414"/>
      <c r="B43" s="414"/>
      <c r="C43" s="414"/>
      <c r="D43" s="414"/>
      <c r="E43" s="414"/>
      <c r="F43" s="414"/>
      <c r="G43" s="414"/>
      <c r="H43" s="414"/>
      <c r="I43" s="414"/>
      <c r="J43" s="414"/>
      <c r="K43" s="414"/>
      <c r="L43" s="414"/>
      <c r="M43" s="414"/>
      <c r="N43" s="414"/>
      <c r="O43" s="414"/>
    </row>
    <row r="44" spans="1:15" s="42" customFormat="1" ht="11.25" x14ac:dyDescent="0.25">
      <c r="A44" s="414"/>
      <c r="B44" s="414"/>
      <c r="C44" s="414"/>
      <c r="D44" s="414"/>
      <c r="E44" s="414"/>
      <c r="F44" s="414"/>
      <c r="G44" s="414"/>
      <c r="H44" s="414"/>
      <c r="I44" s="414"/>
      <c r="J44" s="414"/>
      <c r="K44" s="414"/>
      <c r="L44" s="414"/>
      <c r="M44" s="414"/>
      <c r="N44" s="414"/>
      <c r="O44" s="414"/>
    </row>
    <row r="45" spans="1:15" s="42" customFormat="1" ht="11.25" x14ac:dyDescent="0.25">
      <c r="A45" s="414"/>
      <c r="B45" s="414"/>
      <c r="C45" s="414"/>
      <c r="D45" s="414"/>
      <c r="E45" s="414"/>
      <c r="F45" s="414"/>
      <c r="G45" s="414"/>
      <c r="H45" s="414"/>
      <c r="I45" s="414"/>
      <c r="J45" s="414"/>
      <c r="K45" s="414"/>
      <c r="L45" s="414"/>
      <c r="M45" s="414"/>
      <c r="N45" s="414"/>
      <c r="O45" s="414"/>
    </row>
    <row r="46" spans="1:15" s="42" customFormat="1" ht="11.25" x14ac:dyDescent="0.25"/>
    <row r="47" spans="1:15" s="42" customFormat="1" ht="11.25" x14ac:dyDescent="0.25"/>
    <row r="48" spans="1:15" s="42" customFormat="1" ht="11.25" x14ac:dyDescent="0.25"/>
    <row r="49" s="42" customFormat="1" ht="11.25" x14ac:dyDescent="0.25"/>
    <row r="50" s="42" customFormat="1" ht="11.25" x14ac:dyDescent="0.25"/>
    <row r="51" s="42" customFormat="1" ht="11.25" x14ac:dyDescent="0.25"/>
    <row r="52" s="42" customFormat="1" ht="11.25" x14ac:dyDescent="0.25"/>
    <row r="53" s="42" customFormat="1" ht="11.25" x14ac:dyDescent="0.25"/>
    <row r="54" s="42" customFormat="1" ht="11.25" x14ac:dyDescent="0.25"/>
    <row r="55" s="42" customFormat="1" ht="11.25" x14ac:dyDescent="0.25"/>
    <row r="56" s="42" customFormat="1" ht="11.25" x14ac:dyDescent="0.25"/>
    <row r="57" s="42" customFormat="1" ht="11.25" x14ac:dyDescent="0.25"/>
    <row r="58" s="42" customFormat="1" ht="11.25" x14ac:dyDescent="0.25"/>
    <row r="59" s="42" customFormat="1" ht="11.25" x14ac:dyDescent="0.25"/>
    <row r="60" s="42" customFormat="1" ht="11.25" x14ac:dyDescent="0.25"/>
    <row r="61" s="42" customFormat="1" ht="11.25" x14ac:dyDescent="0.25"/>
    <row r="62" s="42" customFormat="1" ht="11.25" x14ac:dyDescent="0.25"/>
    <row r="63" s="42" customFormat="1" ht="11.25" x14ac:dyDescent="0.25"/>
    <row r="64" s="42" customFormat="1" ht="11.25" x14ac:dyDescent="0.25"/>
    <row r="65" spans="1:15" s="42" customFormat="1" ht="11.25" x14ac:dyDescent="0.25"/>
    <row r="66" spans="1:15" s="42" customFormat="1" ht="11.25" x14ac:dyDescent="0.25"/>
    <row r="67" spans="1:15" s="42" customFormat="1" ht="11.25" x14ac:dyDescent="0.25"/>
    <row r="68" spans="1:15" x14ac:dyDescent="0.25">
      <c r="A68" s="42"/>
      <c r="B68" s="42"/>
      <c r="C68" s="42"/>
      <c r="D68" s="42"/>
      <c r="E68" s="42"/>
      <c r="F68" s="42"/>
      <c r="G68" s="42"/>
      <c r="H68" s="42"/>
      <c r="I68" s="42"/>
      <c r="J68" s="42"/>
      <c r="K68" s="42"/>
      <c r="L68" s="42"/>
      <c r="M68" s="42"/>
      <c r="N68" s="42"/>
      <c r="O68" s="42"/>
    </row>
    <row r="69" spans="1:15" x14ac:dyDescent="0.25">
      <c r="A69" s="42"/>
      <c r="B69" s="42"/>
      <c r="C69" s="42"/>
      <c r="D69" s="42"/>
      <c r="E69" s="42"/>
      <c r="F69" s="42"/>
      <c r="G69" s="42"/>
      <c r="H69" s="42"/>
      <c r="I69" s="42"/>
      <c r="J69" s="42"/>
      <c r="K69" s="42"/>
      <c r="L69" s="42"/>
      <c r="M69" s="42"/>
      <c r="N69" s="42"/>
      <c r="O69" s="42"/>
    </row>
    <row r="70" spans="1:15" x14ac:dyDescent="0.25">
      <c r="A70" s="42"/>
      <c r="B70" s="42"/>
      <c r="C70" s="42"/>
      <c r="D70" s="42"/>
      <c r="E70" s="42"/>
      <c r="F70" s="42"/>
      <c r="G70" s="42"/>
      <c r="H70" s="42"/>
      <c r="I70" s="42"/>
      <c r="J70" s="42"/>
      <c r="K70" s="42"/>
      <c r="L70" s="42"/>
      <c r="M70" s="42"/>
      <c r="N70" s="42"/>
      <c r="O70" s="42"/>
    </row>
    <row r="71" spans="1:15" x14ac:dyDescent="0.25">
      <c r="A71" s="42"/>
      <c r="B71" s="42"/>
      <c r="C71" s="42"/>
      <c r="D71" s="42"/>
      <c r="E71" s="42"/>
      <c r="F71" s="42"/>
      <c r="G71" s="42"/>
      <c r="H71" s="42"/>
      <c r="I71" s="42"/>
      <c r="J71" s="42"/>
      <c r="K71" s="42"/>
      <c r="L71" s="42"/>
      <c r="M71" s="42"/>
      <c r="N71" s="42"/>
      <c r="O71" s="42"/>
    </row>
  </sheetData>
  <sheetProtection password="DF47" sheet="1" objects="1" scenarios="1" selectLockedCells="1"/>
  <mergeCells count="206">
    <mergeCell ref="A1:O1"/>
    <mergeCell ref="A35:C35"/>
    <mergeCell ref="D35:F35"/>
    <mergeCell ref="G35:H35"/>
    <mergeCell ref="I35:K35"/>
    <mergeCell ref="L35:M35"/>
    <mergeCell ref="N35:O35"/>
    <mergeCell ref="A34:C34"/>
    <mergeCell ref="D34:F34"/>
    <mergeCell ref="G34:H34"/>
    <mergeCell ref="I34:K34"/>
    <mergeCell ref="L34:M34"/>
    <mergeCell ref="N34:O34"/>
    <mergeCell ref="A26:C26"/>
    <mergeCell ref="A25:C25"/>
    <mergeCell ref="A24:C24"/>
    <mergeCell ref="L24:M24"/>
    <mergeCell ref="A21:C21"/>
    <mergeCell ref="N31:O31"/>
    <mergeCell ref="A22:F22"/>
    <mergeCell ref="L17:M17"/>
    <mergeCell ref="N17:O17"/>
    <mergeCell ref="A27:C27"/>
    <mergeCell ref="D27:H27"/>
    <mergeCell ref="A28:C28"/>
    <mergeCell ref="A29:C29"/>
    <mergeCell ref="D29:F29"/>
    <mergeCell ref="G29:H29"/>
    <mergeCell ref="I29:K29"/>
    <mergeCell ref="L29:M29"/>
    <mergeCell ref="D28:F28"/>
    <mergeCell ref="G28:H28"/>
    <mergeCell ref="I28:K28"/>
    <mergeCell ref="L28:M28"/>
    <mergeCell ref="I17:K17"/>
    <mergeCell ref="N16:O16"/>
    <mergeCell ref="I15:K15"/>
    <mergeCell ref="I13:M13"/>
    <mergeCell ref="B6:E6"/>
    <mergeCell ref="B7:E7"/>
    <mergeCell ref="B8:E8"/>
    <mergeCell ref="D17:F17"/>
    <mergeCell ref="G17:H17"/>
    <mergeCell ref="A17:C17"/>
    <mergeCell ref="A14:C14"/>
    <mergeCell ref="A16:C16"/>
    <mergeCell ref="D16:F16"/>
    <mergeCell ref="G16:H16"/>
    <mergeCell ref="I16:K16"/>
    <mergeCell ref="L16:M16"/>
    <mergeCell ref="A15:C15"/>
    <mergeCell ref="A13:C13"/>
    <mergeCell ref="D13:H13"/>
    <mergeCell ref="N15:O15"/>
    <mergeCell ref="D15:F15"/>
    <mergeCell ref="G15:H15"/>
    <mergeCell ref="N29:O29"/>
    <mergeCell ref="I19:K19"/>
    <mergeCell ref="A45:C45"/>
    <mergeCell ref="D45:F45"/>
    <mergeCell ref="G45:H45"/>
    <mergeCell ref="I45:K45"/>
    <mergeCell ref="L45:M45"/>
    <mergeCell ref="N45:O45"/>
    <mergeCell ref="A44:C44"/>
    <mergeCell ref="D44:F44"/>
    <mergeCell ref="G44:H44"/>
    <mergeCell ref="I44:K44"/>
    <mergeCell ref="L44:M44"/>
    <mergeCell ref="N44:O44"/>
    <mergeCell ref="A43:C43"/>
    <mergeCell ref="D43:F43"/>
    <mergeCell ref="G43:H43"/>
    <mergeCell ref="I43:K43"/>
    <mergeCell ref="L43:M43"/>
    <mergeCell ref="N43:O43"/>
    <mergeCell ref="A42:C42"/>
    <mergeCell ref="D42:F42"/>
    <mergeCell ref="G42:H42"/>
    <mergeCell ref="I42:K42"/>
    <mergeCell ref="L42:M42"/>
    <mergeCell ref="N42:O42"/>
    <mergeCell ref="A41:C41"/>
    <mergeCell ref="D41:F41"/>
    <mergeCell ref="G41:H41"/>
    <mergeCell ref="I41:K41"/>
    <mergeCell ref="L41:M41"/>
    <mergeCell ref="N41:O41"/>
    <mergeCell ref="A40:C40"/>
    <mergeCell ref="D40:F40"/>
    <mergeCell ref="G40:H40"/>
    <mergeCell ref="I40:K40"/>
    <mergeCell ref="L40:M40"/>
    <mergeCell ref="N40:O40"/>
    <mergeCell ref="A39:C39"/>
    <mergeCell ref="D39:F39"/>
    <mergeCell ref="G39:H39"/>
    <mergeCell ref="I39:K39"/>
    <mergeCell ref="L39:M39"/>
    <mergeCell ref="N39:O39"/>
    <mergeCell ref="A38:C38"/>
    <mergeCell ref="D38:F38"/>
    <mergeCell ref="G38:H38"/>
    <mergeCell ref="I38:K38"/>
    <mergeCell ref="L38:M38"/>
    <mergeCell ref="N38:O38"/>
    <mergeCell ref="A37:C37"/>
    <mergeCell ref="D37:F37"/>
    <mergeCell ref="G37:H37"/>
    <mergeCell ref="I37:K37"/>
    <mergeCell ref="L37:M37"/>
    <mergeCell ref="N37:O37"/>
    <mergeCell ref="I36:K36"/>
    <mergeCell ref="L36:M36"/>
    <mergeCell ref="N36:O36"/>
    <mergeCell ref="A36:F36"/>
    <mergeCell ref="G36:H36"/>
    <mergeCell ref="A33:C33"/>
    <mergeCell ref="D33:F33"/>
    <mergeCell ref="G33:H33"/>
    <mergeCell ref="I33:K33"/>
    <mergeCell ref="L33:M33"/>
    <mergeCell ref="N33:O33"/>
    <mergeCell ref="I30:K30"/>
    <mergeCell ref="L30:M30"/>
    <mergeCell ref="N30:O30"/>
    <mergeCell ref="A32:C32"/>
    <mergeCell ref="D32:F32"/>
    <mergeCell ref="G32:H32"/>
    <mergeCell ref="I32:K32"/>
    <mergeCell ref="L32:M32"/>
    <mergeCell ref="N32:O32"/>
    <mergeCell ref="L31:M31"/>
    <mergeCell ref="A31:C31"/>
    <mergeCell ref="D31:F31"/>
    <mergeCell ref="G31:H31"/>
    <mergeCell ref="I31:K31"/>
    <mergeCell ref="A30:C30"/>
    <mergeCell ref="D30:F30"/>
    <mergeCell ref="G30:H30"/>
    <mergeCell ref="N28:O28"/>
    <mergeCell ref="N27:O27"/>
    <mergeCell ref="G22:H22"/>
    <mergeCell ref="D26:F26"/>
    <mergeCell ref="G26:H26"/>
    <mergeCell ref="I26:K26"/>
    <mergeCell ref="L26:M26"/>
    <mergeCell ref="N26:O26"/>
    <mergeCell ref="D25:F25"/>
    <mergeCell ref="G25:H25"/>
    <mergeCell ref="I25:K25"/>
    <mergeCell ref="L25:M25"/>
    <mergeCell ref="N25:O25"/>
    <mergeCell ref="D24:F24"/>
    <mergeCell ref="G24:H24"/>
    <mergeCell ref="I24:K24"/>
    <mergeCell ref="N24:O24"/>
    <mergeCell ref="I27:M27"/>
    <mergeCell ref="A23:C23"/>
    <mergeCell ref="D23:F23"/>
    <mergeCell ref="G23:H23"/>
    <mergeCell ref="I23:K23"/>
    <mergeCell ref="L23:M23"/>
    <mergeCell ref="N23:O23"/>
    <mergeCell ref="I22:K22"/>
    <mergeCell ref="L22:M22"/>
    <mergeCell ref="N22:O22"/>
    <mergeCell ref="G21:H21"/>
    <mergeCell ref="I21:K21"/>
    <mergeCell ref="L21:M21"/>
    <mergeCell ref="N21:O21"/>
    <mergeCell ref="N18:O18"/>
    <mergeCell ref="A20:C20"/>
    <mergeCell ref="D20:F20"/>
    <mergeCell ref="G20:H20"/>
    <mergeCell ref="I20:K20"/>
    <mergeCell ref="L20:M20"/>
    <mergeCell ref="N20:O20"/>
    <mergeCell ref="A19:C19"/>
    <mergeCell ref="D19:F19"/>
    <mergeCell ref="G19:H19"/>
    <mergeCell ref="A18:C18"/>
    <mergeCell ref="D18:F18"/>
    <mergeCell ref="G18:H18"/>
    <mergeCell ref="I18:K18"/>
    <mergeCell ref="L18:M18"/>
    <mergeCell ref="L19:M19"/>
    <mergeCell ref="N19:O19"/>
    <mergeCell ref="D21:F21"/>
    <mergeCell ref="A2:O2"/>
    <mergeCell ref="A4:O4"/>
    <mergeCell ref="K6:N6"/>
    <mergeCell ref="N14:O14"/>
    <mergeCell ref="N13:O13"/>
    <mergeCell ref="L15:M15"/>
    <mergeCell ref="D14:F14"/>
    <mergeCell ref="G14:H14"/>
    <mergeCell ref="I14:K14"/>
    <mergeCell ref="L14:M14"/>
    <mergeCell ref="A3:O3"/>
    <mergeCell ref="A5:O5"/>
    <mergeCell ref="H6:J6"/>
    <mergeCell ref="H7:J7"/>
    <mergeCell ref="H8:J8"/>
    <mergeCell ref="K7:N7"/>
    <mergeCell ref="K8:N8"/>
  </mergeCells>
  <conditionalFormatting sqref="K7:N7">
    <cfRule type="containsText" dxfId="4" priority="2" operator="containsText" text="linked cell">
      <formula>NOT(ISERROR(SEARCH("linked cell",K7)))</formula>
    </cfRule>
  </conditionalFormatting>
  <conditionalFormatting sqref="B6:N8">
    <cfRule type="containsText" dxfId="3" priority="1" operator="containsText" text="linked">
      <formula>NOT(ISERROR(SEARCH("linked",B6)))</formula>
    </cfRule>
  </conditionalFormatting>
  <printOptions horizontalCentered="1"/>
  <pageMargins left="0.25" right="0.25" top="0.5" bottom="0.25" header="0.3" footer="0.17"/>
  <pageSetup orientation="landscape" blackAndWhite="1" r:id="rId1"/>
  <headerFooter>
    <oddHeader>&amp;LLIHTC</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3"/>
  <sheetViews>
    <sheetView showGridLines="0" view="pageBreakPreview" zoomScaleNormal="150" zoomScaleSheetLayoutView="100" zoomScalePageLayoutView="150" workbookViewId="0">
      <selection activeCell="H12" sqref="H12"/>
    </sheetView>
  </sheetViews>
  <sheetFormatPr defaultColWidth="8.85546875" defaultRowHeight="15" x14ac:dyDescent="0.25"/>
  <cols>
    <col min="1" max="1" width="6" style="29" customWidth="1"/>
    <col min="2" max="2" width="6.42578125" style="6" customWidth="1"/>
    <col min="3" max="4" width="8.140625" style="6" customWidth="1"/>
    <col min="5" max="6" width="13.85546875" style="6" customWidth="1"/>
    <col min="7" max="7" width="14.85546875" style="6" customWidth="1"/>
    <col min="8" max="8" width="53.42578125" style="6" customWidth="1"/>
    <col min="9" max="13" width="9.42578125" style="6" customWidth="1"/>
    <col min="14" max="16384" width="8.85546875" style="6"/>
  </cols>
  <sheetData>
    <row r="1" spans="1:10" ht="12.75" customHeight="1" x14ac:dyDescent="0.25">
      <c r="A1" s="303" t="str">
        <f>'D102 RECONCILIATION'!A1:H1</f>
        <v>Updated 07/2021</v>
      </c>
      <c r="B1" s="303"/>
      <c r="C1" s="303"/>
      <c r="D1" s="303"/>
      <c r="E1" s="303"/>
      <c r="F1" s="303"/>
      <c r="G1" s="303"/>
      <c r="H1" s="303"/>
    </row>
    <row r="2" spans="1:10" x14ac:dyDescent="0.25">
      <c r="A2" s="328" t="s">
        <v>39</v>
      </c>
      <c r="B2" s="328"/>
      <c r="C2" s="328"/>
      <c r="D2" s="328"/>
      <c r="E2" s="328"/>
      <c r="F2" s="328"/>
      <c r="G2" s="328"/>
      <c r="H2" s="328"/>
    </row>
    <row r="3" spans="1:10" ht="5.0999999999999996" customHeight="1" x14ac:dyDescent="0.25">
      <c r="A3" s="324"/>
      <c r="B3" s="324"/>
      <c r="C3" s="324"/>
      <c r="D3" s="324"/>
      <c r="E3" s="324"/>
      <c r="F3" s="324"/>
      <c r="G3" s="324"/>
      <c r="H3" s="324"/>
    </row>
    <row r="4" spans="1:10" s="28" customFormat="1" ht="13.5" customHeight="1" x14ac:dyDescent="0.25">
      <c r="A4" s="359" t="s">
        <v>94</v>
      </c>
      <c r="B4" s="359"/>
      <c r="C4" s="359"/>
      <c r="D4" s="359"/>
      <c r="E4" s="359"/>
      <c r="F4" s="359"/>
      <c r="G4" s="359"/>
      <c r="H4" s="359"/>
    </row>
    <row r="5" spans="1:10" ht="14.1" customHeight="1" x14ac:dyDescent="0.25">
      <c r="A5" s="360"/>
      <c r="B5" s="360"/>
      <c r="C5" s="360"/>
      <c r="D5" s="360"/>
      <c r="E5" s="360"/>
      <c r="F5" s="360"/>
      <c r="G5" s="360"/>
      <c r="H5" s="360"/>
    </row>
    <row r="6" spans="1:10" ht="15" customHeight="1" x14ac:dyDescent="0.25">
      <c r="A6" s="77" t="s">
        <v>37</v>
      </c>
      <c r="B6" s="96"/>
      <c r="C6" s="325" t="str">
        <f>IF('D102 RECONCILIATION'!C8=0,"Linked Cell",'D102 RECONCILIATION'!C8)</f>
        <v>Linked Cell</v>
      </c>
      <c r="D6" s="325"/>
      <c r="E6" s="325"/>
      <c r="F6" s="419" t="s">
        <v>38</v>
      </c>
      <c r="G6" s="419"/>
      <c r="H6" s="161" t="str">
        <f>IF('D102 RECONCILIATION'!I8=0,"Linked Cell",'D102 RECONCILIATION'!I8)</f>
        <v xml:space="preserve"> </v>
      </c>
      <c r="I6" s="125"/>
      <c r="J6" s="125"/>
    </row>
    <row r="7" spans="1:10" ht="15" customHeight="1" x14ac:dyDescent="0.25">
      <c r="A7" s="77" t="s">
        <v>42</v>
      </c>
      <c r="B7" s="96"/>
      <c r="C7" s="325" t="str">
        <f>IF('D102 RECONCILIATION'!C9=0,"Linked Cell",'D102 RECONCILIATION'!C9)</f>
        <v>Linked Cell</v>
      </c>
      <c r="D7" s="325"/>
      <c r="E7" s="325"/>
      <c r="F7" s="419" t="s">
        <v>44</v>
      </c>
      <c r="G7" s="419"/>
      <c r="H7" s="160" t="str">
        <f>IF('D102 RECONCILIATION'!I9=0,"Linked Cell",'D102 RECONCILIATION'!I9)</f>
        <v xml:space="preserve"> </v>
      </c>
    </row>
    <row r="8" spans="1:10" ht="15" customHeight="1" x14ac:dyDescent="0.25">
      <c r="A8" s="77" t="s">
        <v>43</v>
      </c>
      <c r="B8" s="96"/>
      <c r="C8" s="325" t="str">
        <f>IF('D102 RECONCILIATION'!C10=0,"Linked Cell",'D102 RECONCILIATION'!C10)</f>
        <v>Linked Cell</v>
      </c>
      <c r="D8" s="325"/>
      <c r="E8" s="325"/>
      <c r="F8" s="171" t="s">
        <v>186</v>
      </c>
      <c r="G8" s="172"/>
      <c r="H8" s="160" t="str">
        <f>IF('D102 RECONCILIATION'!I10=0,"Linked Cell",'D102 RECONCILIATION'!I10)</f>
        <v>Linked Cell</v>
      </c>
    </row>
    <row r="9" spans="1:10" ht="14.1" customHeight="1" x14ac:dyDescent="0.25">
      <c r="A9" s="77"/>
      <c r="B9" s="96"/>
      <c r="C9" s="117"/>
      <c r="D9" s="117"/>
      <c r="E9" s="117"/>
      <c r="F9" s="154"/>
      <c r="G9" s="154"/>
      <c r="H9" s="98"/>
    </row>
    <row r="10" spans="1:10" s="1" customFormat="1" ht="28.5" customHeight="1" x14ac:dyDescent="0.25">
      <c r="A10" s="424" t="s">
        <v>61</v>
      </c>
      <c r="B10" s="425"/>
      <c r="C10" s="425"/>
      <c r="D10" s="426"/>
      <c r="E10" s="173" t="s">
        <v>92</v>
      </c>
      <c r="F10" s="173" t="s">
        <v>93</v>
      </c>
      <c r="G10" s="173" t="s">
        <v>68</v>
      </c>
      <c r="H10" s="173" t="s">
        <v>69</v>
      </c>
    </row>
    <row r="11" spans="1:10" s="1" customFormat="1" ht="12" customHeight="1" x14ac:dyDescent="0.25">
      <c r="A11" s="427" t="s">
        <v>70</v>
      </c>
      <c r="B11" s="428"/>
      <c r="C11" s="428"/>
      <c r="D11" s="429"/>
      <c r="E11" s="99"/>
      <c r="F11" s="174"/>
      <c r="G11" s="36">
        <f>E11+F11</f>
        <v>0</v>
      </c>
      <c r="H11" s="180"/>
    </row>
    <row r="12" spans="1:10" ht="12" customHeight="1" x14ac:dyDescent="0.25">
      <c r="A12" s="293" t="s">
        <v>71</v>
      </c>
      <c r="B12" s="265"/>
      <c r="C12" s="265"/>
      <c r="D12" s="266"/>
      <c r="E12" s="99"/>
      <c r="F12" s="99"/>
      <c r="G12" s="36">
        <f t="shared" ref="G12:G38" si="0">E12+F12</f>
        <v>0</v>
      </c>
      <c r="H12" s="180"/>
    </row>
    <row r="13" spans="1:10" ht="12" customHeight="1" x14ac:dyDescent="0.25">
      <c r="A13" s="294" t="s">
        <v>72</v>
      </c>
      <c r="B13" s="295"/>
      <c r="C13" s="295"/>
      <c r="D13" s="273"/>
      <c r="E13" s="99"/>
      <c r="F13" s="174"/>
      <c r="G13" s="36">
        <f t="shared" si="0"/>
        <v>0</v>
      </c>
      <c r="H13" s="180"/>
    </row>
    <row r="14" spans="1:10" ht="12" customHeight="1" x14ac:dyDescent="0.25">
      <c r="A14" s="294" t="s">
        <v>73</v>
      </c>
      <c r="B14" s="295"/>
      <c r="C14" s="295"/>
      <c r="D14" s="273"/>
      <c r="E14" s="99"/>
      <c r="F14" s="174"/>
      <c r="G14" s="36">
        <f t="shared" si="0"/>
        <v>0</v>
      </c>
      <c r="H14" s="180"/>
    </row>
    <row r="15" spans="1:10" ht="12" customHeight="1" x14ac:dyDescent="0.25">
      <c r="A15" s="294" t="s">
        <v>96</v>
      </c>
      <c r="B15" s="295"/>
      <c r="C15" s="295"/>
      <c r="D15" s="273"/>
      <c r="E15" s="99"/>
      <c r="F15" s="99"/>
      <c r="G15" s="36">
        <f t="shared" si="0"/>
        <v>0</v>
      </c>
      <c r="H15" s="180"/>
    </row>
    <row r="16" spans="1:10" ht="12" customHeight="1" x14ac:dyDescent="0.25">
      <c r="A16" s="294" t="s">
        <v>74</v>
      </c>
      <c r="B16" s="295"/>
      <c r="C16" s="295"/>
      <c r="D16" s="273"/>
      <c r="E16" s="99"/>
      <c r="F16" s="99"/>
      <c r="G16" s="36">
        <f t="shared" si="0"/>
        <v>0</v>
      </c>
      <c r="H16" s="180"/>
    </row>
    <row r="17" spans="1:8" ht="12" customHeight="1" x14ac:dyDescent="0.25">
      <c r="A17" s="294" t="s">
        <v>75</v>
      </c>
      <c r="B17" s="295"/>
      <c r="C17" s="295"/>
      <c r="D17" s="273"/>
      <c r="E17" s="99"/>
      <c r="F17" s="99"/>
      <c r="G17" s="36">
        <f t="shared" si="0"/>
        <v>0</v>
      </c>
      <c r="H17" s="180"/>
    </row>
    <row r="18" spans="1:8" ht="12" customHeight="1" x14ac:dyDescent="0.25">
      <c r="A18" s="294" t="s">
        <v>76</v>
      </c>
      <c r="B18" s="295"/>
      <c r="C18" s="295"/>
      <c r="D18" s="273"/>
      <c r="E18" s="99"/>
      <c r="F18" s="99"/>
      <c r="G18" s="36">
        <f t="shared" si="0"/>
        <v>0</v>
      </c>
      <c r="H18" s="180"/>
    </row>
    <row r="19" spans="1:8" ht="12" customHeight="1" x14ac:dyDescent="0.25">
      <c r="A19" s="294" t="s">
        <v>77</v>
      </c>
      <c r="B19" s="295"/>
      <c r="C19" s="295"/>
      <c r="D19" s="273"/>
      <c r="E19" s="99"/>
      <c r="F19" s="99"/>
      <c r="G19" s="36">
        <f t="shared" si="0"/>
        <v>0</v>
      </c>
      <c r="H19" s="180"/>
    </row>
    <row r="20" spans="1:8" ht="12" customHeight="1" x14ac:dyDescent="0.25">
      <c r="A20" s="294" t="s">
        <v>78</v>
      </c>
      <c r="B20" s="295"/>
      <c r="C20" s="295"/>
      <c r="D20" s="273"/>
      <c r="E20" s="99"/>
      <c r="F20" s="99"/>
      <c r="G20" s="36">
        <f t="shared" si="0"/>
        <v>0</v>
      </c>
      <c r="H20" s="180"/>
    </row>
    <row r="21" spans="1:8" ht="12" customHeight="1" x14ac:dyDescent="0.25">
      <c r="A21" s="294" t="s">
        <v>79</v>
      </c>
      <c r="B21" s="295"/>
      <c r="C21" s="295"/>
      <c r="D21" s="273"/>
      <c r="E21" s="99"/>
      <c r="F21" s="99"/>
      <c r="G21" s="36">
        <f t="shared" si="0"/>
        <v>0</v>
      </c>
      <c r="H21" s="180"/>
    </row>
    <row r="22" spans="1:8" ht="12" customHeight="1" x14ac:dyDescent="0.25">
      <c r="A22" s="294" t="s">
        <v>80</v>
      </c>
      <c r="B22" s="295"/>
      <c r="C22" s="295"/>
      <c r="D22" s="273"/>
      <c r="E22" s="99"/>
      <c r="F22" s="99"/>
      <c r="G22" s="36">
        <f t="shared" si="0"/>
        <v>0</v>
      </c>
      <c r="H22" s="180"/>
    </row>
    <row r="23" spans="1:8" ht="12" customHeight="1" x14ac:dyDescent="0.25">
      <c r="A23" s="294" t="s">
        <v>81</v>
      </c>
      <c r="B23" s="295"/>
      <c r="C23" s="295"/>
      <c r="D23" s="273"/>
      <c r="E23" s="99"/>
      <c r="F23" s="99"/>
      <c r="G23" s="36">
        <f t="shared" si="0"/>
        <v>0</v>
      </c>
      <c r="H23" s="180"/>
    </row>
    <row r="24" spans="1:8" ht="12" customHeight="1" x14ac:dyDescent="0.25">
      <c r="A24" s="294" t="s">
        <v>82</v>
      </c>
      <c r="B24" s="295"/>
      <c r="C24" s="295"/>
      <c r="D24" s="273"/>
      <c r="E24" s="99"/>
      <c r="F24" s="99"/>
      <c r="G24" s="36">
        <f t="shared" si="0"/>
        <v>0</v>
      </c>
      <c r="H24" s="180"/>
    </row>
    <row r="25" spans="1:8" ht="12" customHeight="1" x14ac:dyDescent="0.25">
      <c r="A25" s="294" t="s">
        <v>97</v>
      </c>
      <c r="B25" s="295"/>
      <c r="C25" s="295"/>
      <c r="D25" s="273"/>
      <c r="E25" s="99"/>
      <c r="F25" s="99"/>
      <c r="G25" s="36">
        <f t="shared" si="0"/>
        <v>0</v>
      </c>
      <c r="H25" s="180"/>
    </row>
    <row r="26" spans="1:8" ht="12" customHeight="1" x14ac:dyDescent="0.25">
      <c r="A26" s="294" t="s">
        <v>83</v>
      </c>
      <c r="B26" s="295"/>
      <c r="C26" s="295"/>
      <c r="D26" s="273"/>
      <c r="E26" s="99"/>
      <c r="F26" s="99"/>
      <c r="G26" s="36">
        <f t="shared" si="0"/>
        <v>0</v>
      </c>
      <c r="H26" s="180"/>
    </row>
    <row r="27" spans="1:8" ht="12" customHeight="1" x14ac:dyDescent="0.25">
      <c r="A27" s="294" t="s">
        <v>84</v>
      </c>
      <c r="B27" s="295"/>
      <c r="C27" s="295"/>
      <c r="D27" s="273"/>
      <c r="E27" s="99"/>
      <c r="F27" s="99"/>
      <c r="G27" s="36">
        <f t="shared" si="0"/>
        <v>0</v>
      </c>
      <c r="H27" s="180"/>
    </row>
    <row r="28" spans="1:8" ht="12" customHeight="1" x14ac:dyDescent="0.25">
      <c r="A28" s="294" t="s">
        <v>85</v>
      </c>
      <c r="B28" s="295"/>
      <c r="C28" s="295"/>
      <c r="D28" s="273"/>
      <c r="E28" s="99"/>
      <c r="F28" s="99"/>
      <c r="G28" s="36">
        <f t="shared" si="0"/>
        <v>0</v>
      </c>
      <c r="H28" s="180"/>
    </row>
    <row r="29" spans="1:8" ht="12" customHeight="1" x14ac:dyDescent="0.25">
      <c r="A29" s="294" t="s">
        <v>86</v>
      </c>
      <c r="B29" s="295"/>
      <c r="C29" s="295"/>
      <c r="D29" s="273"/>
      <c r="E29" s="99"/>
      <c r="F29" s="99"/>
      <c r="G29" s="36">
        <f t="shared" si="0"/>
        <v>0</v>
      </c>
      <c r="H29" s="180"/>
    </row>
    <row r="30" spans="1:8" ht="12" customHeight="1" x14ac:dyDescent="0.25">
      <c r="A30" s="294" t="s">
        <v>87</v>
      </c>
      <c r="B30" s="295"/>
      <c r="C30" s="295"/>
      <c r="D30" s="273"/>
      <c r="E30" s="99"/>
      <c r="F30" s="99"/>
      <c r="G30" s="36">
        <f t="shared" si="0"/>
        <v>0</v>
      </c>
      <c r="H30" s="180"/>
    </row>
    <row r="31" spans="1:8" ht="12" customHeight="1" x14ac:dyDescent="0.25">
      <c r="A31" s="294" t="s">
        <v>88</v>
      </c>
      <c r="B31" s="295"/>
      <c r="C31" s="295"/>
      <c r="D31" s="273"/>
      <c r="E31" s="99"/>
      <c r="F31" s="99"/>
      <c r="G31" s="36">
        <f t="shared" si="0"/>
        <v>0</v>
      </c>
      <c r="H31" s="180"/>
    </row>
    <row r="32" spans="1:8" ht="12" customHeight="1" x14ac:dyDescent="0.25">
      <c r="A32" s="294" t="s">
        <v>89</v>
      </c>
      <c r="B32" s="295"/>
      <c r="C32" s="295"/>
      <c r="D32" s="273"/>
      <c r="E32" s="99"/>
      <c r="F32" s="99"/>
      <c r="G32" s="36">
        <f t="shared" si="0"/>
        <v>0</v>
      </c>
      <c r="H32" s="180"/>
    </row>
    <row r="33" spans="1:8" ht="12" customHeight="1" x14ac:dyDescent="0.25">
      <c r="A33" s="294" t="s">
        <v>90</v>
      </c>
      <c r="B33" s="295"/>
      <c r="C33" s="295"/>
      <c r="D33" s="273"/>
      <c r="E33" s="99"/>
      <c r="F33" s="99"/>
      <c r="G33" s="36">
        <f t="shared" si="0"/>
        <v>0</v>
      </c>
      <c r="H33" s="180"/>
    </row>
    <row r="34" spans="1:8" ht="12" customHeight="1" x14ac:dyDescent="0.25">
      <c r="A34" s="186" t="s">
        <v>95</v>
      </c>
      <c r="B34" s="430" t="s">
        <v>4</v>
      </c>
      <c r="C34" s="430"/>
      <c r="D34" s="431"/>
      <c r="E34" s="187"/>
      <c r="F34" s="187"/>
      <c r="G34" s="36">
        <f t="shared" ref="G34" si="1">E34+F34</f>
        <v>0</v>
      </c>
      <c r="H34" s="180"/>
    </row>
    <row r="35" spans="1:8" ht="12" customHeight="1" x14ac:dyDescent="0.25">
      <c r="A35" s="186" t="s">
        <v>95</v>
      </c>
      <c r="B35" s="430" t="s">
        <v>4</v>
      </c>
      <c r="C35" s="430"/>
      <c r="D35" s="431"/>
      <c r="E35" s="99"/>
      <c r="F35" s="99"/>
      <c r="G35" s="36">
        <f t="shared" si="0"/>
        <v>0</v>
      </c>
      <c r="H35" s="180"/>
    </row>
    <row r="36" spans="1:8" ht="12" customHeight="1" x14ac:dyDescent="0.25">
      <c r="A36" s="186" t="s">
        <v>95</v>
      </c>
      <c r="B36" s="430" t="s">
        <v>4</v>
      </c>
      <c r="C36" s="430"/>
      <c r="D36" s="431"/>
      <c r="E36" s="99"/>
      <c r="F36" s="99"/>
      <c r="G36" s="36">
        <f t="shared" si="0"/>
        <v>0</v>
      </c>
      <c r="H36" s="180"/>
    </row>
    <row r="37" spans="1:8" ht="12" customHeight="1" x14ac:dyDescent="0.25">
      <c r="A37" s="186" t="s">
        <v>95</v>
      </c>
      <c r="B37" s="430" t="s">
        <v>4</v>
      </c>
      <c r="C37" s="430"/>
      <c r="D37" s="431"/>
      <c r="E37" s="99"/>
      <c r="F37" s="99"/>
      <c r="G37" s="36">
        <f t="shared" si="0"/>
        <v>0</v>
      </c>
      <c r="H37" s="180"/>
    </row>
    <row r="38" spans="1:8" ht="12" customHeight="1" x14ac:dyDescent="0.25">
      <c r="A38" s="186" t="s">
        <v>95</v>
      </c>
      <c r="B38" s="430" t="s">
        <v>4</v>
      </c>
      <c r="C38" s="430"/>
      <c r="D38" s="431"/>
      <c r="E38" s="99"/>
      <c r="F38" s="99"/>
      <c r="G38" s="36">
        <f t="shared" si="0"/>
        <v>0</v>
      </c>
      <c r="H38" s="180"/>
    </row>
    <row r="39" spans="1:8" s="30" customFormat="1" ht="16.5" customHeight="1" x14ac:dyDescent="0.25">
      <c r="A39" s="421" t="s">
        <v>91</v>
      </c>
      <c r="B39" s="422"/>
      <c r="C39" s="422"/>
      <c r="D39" s="423"/>
      <c r="E39" s="35">
        <f>SUBTOTAL(9,E11:E38)</f>
        <v>0</v>
      </c>
      <c r="F39" s="35">
        <f>SUBTOTAL(9,F11:F38)</f>
        <v>0</v>
      </c>
      <c r="G39" s="37">
        <f>SUBTOTAL(9,G11:G38)</f>
        <v>0</v>
      </c>
      <c r="H39" s="34"/>
    </row>
    <row r="40" spans="1:8" s="30" customFormat="1" ht="12" customHeight="1" x14ac:dyDescent="0.25">
      <c r="A40" s="29"/>
    </row>
    <row r="41" spans="1:8" s="30" customFormat="1" ht="46.5" customHeight="1" x14ac:dyDescent="0.25">
      <c r="A41" s="279" t="s">
        <v>198</v>
      </c>
      <c r="B41" s="279"/>
      <c r="C41" s="279"/>
      <c r="D41" s="279"/>
      <c r="E41" s="279"/>
      <c r="F41" s="279"/>
      <c r="G41" s="279"/>
      <c r="H41" s="279"/>
    </row>
    <row r="42" spans="1:8" s="30" customFormat="1" ht="12" customHeight="1" x14ac:dyDescent="0.25">
      <c r="A42" s="29"/>
    </row>
    <row r="43" spans="1:8" s="30" customFormat="1" ht="12" customHeight="1" x14ac:dyDescent="0.25">
      <c r="A43" s="29"/>
      <c r="B43" s="420" t="str">
        <f>IF('D102 RECONCILIATION'!C8=0,"Linked Cell",'D102 RECONCILIATION'!C8)</f>
        <v>Linked Cell</v>
      </c>
      <c r="C43" s="420"/>
      <c r="D43" s="420"/>
      <c r="E43" s="420"/>
      <c r="F43" s="420"/>
      <c r="H43" s="105"/>
    </row>
    <row r="44" spans="1:8" s="30" customFormat="1" ht="12" customHeight="1" x14ac:dyDescent="0.25">
      <c r="A44" s="29"/>
      <c r="B44" s="30" t="s">
        <v>37</v>
      </c>
      <c r="H44" s="30" t="s">
        <v>38</v>
      </c>
    </row>
    <row r="45" spans="1:8" s="30" customFormat="1" ht="12" customHeight="1" x14ac:dyDescent="0.25">
      <c r="A45" s="29"/>
    </row>
    <row r="46" spans="1:8" s="30" customFormat="1" ht="12" customHeight="1" x14ac:dyDescent="0.25">
      <c r="A46" s="29"/>
      <c r="B46" s="385"/>
      <c r="C46" s="385"/>
      <c r="D46" s="385"/>
      <c r="E46" s="385"/>
      <c r="F46" s="385"/>
    </row>
    <row r="47" spans="1:8" s="30" customFormat="1" ht="12" customHeight="1" x14ac:dyDescent="0.25">
      <c r="A47" s="29"/>
      <c r="B47" s="30" t="s">
        <v>98</v>
      </c>
    </row>
    <row r="48" spans="1:8" s="30" customFormat="1" ht="12" customHeight="1" x14ac:dyDescent="0.25">
      <c r="A48" s="29"/>
    </row>
    <row r="49" spans="1:10" s="30" customFormat="1" ht="12" customHeight="1" x14ac:dyDescent="0.25">
      <c r="A49" s="29"/>
    </row>
    <row r="50" spans="1:10" s="30" customFormat="1" ht="12" customHeight="1" x14ac:dyDescent="0.25">
      <c r="A50" s="29"/>
    </row>
    <row r="51" spans="1:10" s="30" customFormat="1" ht="12" customHeight="1" x14ac:dyDescent="0.25">
      <c r="A51" s="29"/>
    </row>
    <row r="52" spans="1:10" s="30" customFormat="1" ht="12" customHeight="1" x14ac:dyDescent="0.25">
      <c r="A52" s="29"/>
    </row>
    <row r="53" spans="1:10" s="30" customFormat="1" ht="12" customHeight="1" x14ac:dyDescent="0.25">
      <c r="A53" s="29"/>
    </row>
    <row r="54" spans="1:10" s="29" customFormat="1" ht="12" customHeight="1" x14ac:dyDescent="0.25">
      <c r="B54" s="30"/>
      <c r="C54" s="30"/>
      <c r="D54" s="30"/>
      <c r="E54" s="30"/>
      <c r="F54" s="30"/>
      <c r="G54" s="30"/>
      <c r="H54" s="30"/>
      <c r="I54" s="30"/>
      <c r="J54" s="30"/>
    </row>
    <row r="55" spans="1:10" s="29" customFormat="1" ht="12" customHeight="1" x14ac:dyDescent="0.25">
      <c r="B55" s="30"/>
      <c r="C55" s="30"/>
      <c r="D55" s="30"/>
      <c r="E55" s="30"/>
      <c r="F55" s="30"/>
      <c r="G55" s="30"/>
      <c r="H55" s="30"/>
      <c r="I55" s="30"/>
      <c r="J55" s="30"/>
    </row>
    <row r="56" spans="1:10" s="29" customFormat="1" ht="12" customHeight="1" x14ac:dyDescent="0.25">
      <c r="B56" s="30"/>
      <c r="C56" s="30"/>
      <c r="D56" s="30"/>
      <c r="E56" s="30"/>
      <c r="F56" s="30"/>
      <c r="G56" s="30"/>
      <c r="H56" s="30"/>
      <c r="I56" s="30"/>
      <c r="J56" s="30"/>
    </row>
    <row r="57" spans="1:10" s="29" customFormat="1" ht="12" customHeight="1" x14ac:dyDescent="0.25">
      <c r="B57" s="6"/>
      <c r="C57" s="6"/>
      <c r="D57" s="6"/>
      <c r="E57" s="6"/>
      <c r="F57" s="6"/>
      <c r="G57" s="6"/>
      <c r="H57" s="6"/>
      <c r="I57" s="6"/>
      <c r="J57" s="6"/>
    </row>
    <row r="58" spans="1:10" s="29" customFormat="1" ht="12" customHeight="1" x14ac:dyDescent="0.25">
      <c r="B58" s="6"/>
      <c r="C58" s="6"/>
      <c r="D58" s="6"/>
      <c r="E58" s="6"/>
      <c r="F58" s="6"/>
      <c r="G58" s="6"/>
      <c r="H58" s="6"/>
      <c r="I58" s="6"/>
      <c r="J58" s="6"/>
    </row>
    <row r="59" spans="1:10" s="29" customFormat="1" ht="12" customHeight="1" x14ac:dyDescent="0.25">
      <c r="B59" s="6"/>
      <c r="C59" s="6"/>
      <c r="D59" s="6"/>
      <c r="E59" s="6"/>
      <c r="F59" s="6"/>
      <c r="G59" s="6"/>
      <c r="H59" s="6"/>
      <c r="I59" s="6"/>
      <c r="J59" s="6"/>
    </row>
    <row r="60" spans="1:10" s="29" customFormat="1" ht="12" customHeight="1" x14ac:dyDescent="0.25">
      <c r="B60" s="6"/>
      <c r="C60" s="6"/>
      <c r="D60" s="6"/>
      <c r="E60" s="6"/>
      <c r="F60" s="6"/>
      <c r="G60" s="6"/>
      <c r="H60" s="6"/>
      <c r="I60" s="6"/>
      <c r="J60" s="6"/>
    </row>
    <row r="61" spans="1:10" s="29" customFormat="1" ht="12" customHeight="1" x14ac:dyDescent="0.25">
      <c r="B61" s="6"/>
      <c r="C61" s="6"/>
      <c r="D61" s="6"/>
      <c r="E61" s="6"/>
      <c r="F61" s="6"/>
      <c r="G61" s="6"/>
      <c r="H61" s="6"/>
      <c r="I61" s="6"/>
      <c r="J61" s="6"/>
    </row>
    <row r="62" spans="1:10" s="29" customFormat="1" ht="12" customHeight="1" x14ac:dyDescent="0.25">
      <c r="B62" s="6"/>
      <c r="C62" s="6"/>
      <c r="D62" s="6"/>
      <c r="E62" s="6"/>
      <c r="F62" s="6"/>
      <c r="G62" s="6"/>
      <c r="H62" s="6"/>
      <c r="I62" s="6"/>
      <c r="J62" s="6"/>
    </row>
    <row r="63" spans="1:10" s="29" customFormat="1" ht="12" customHeight="1" x14ac:dyDescent="0.25">
      <c r="B63" s="6"/>
      <c r="C63" s="6"/>
      <c r="D63" s="6"/>
      <c r="E63" s="6"/>
      <c r="F63" s="6"/>
      <c r="G63" s="6"/>
      <c r="H63" s="6"/>
      <c r="I63" s="6"/>
      <c r="J63" s="6"/>
    </row>
    <row r="64" spans="1:10" s="29" customFormat="1" ht="12" customHeight="1" x14ac:dyDescent="0.25">
      <c r="B64" s="6"/>
      <c r="C64" s="6"/>
      <c r="D64" s="6"/>
      <c r="E64" s="6"/>
      <c r="F64" s="6"/>
      <c r="G64" s="6"/>
      <c r="H64" s="6"/>
      <c r="I64" s="6"/>
      <c r="J64" s="6"/>
    </row>
    <row r="65" spans="2:10" s="29" customFormat="1" ht="12" customHeight="1" x14ac:dyDescent="0.25">
      <c r="B65" s="6"/>
      <c r="C65" s="6"/>
      <c r="D65" s="6"/>
      <c r="E65" s="6"/>
      <c r="F65" s="6"/>
      <c r="G65" s="6"/>
      <c r="H65" s="6"/>
      <c r="I65" s="6"/>
      <c r="J65" s="6"/>
    </row>
    <row r="66" spans="2:10" s="29" customFormat="1" ht="12" customHeight="1" x14ac:dyDescent="0.25">
      <c r="B66" s="6"/>
      <c r="C66" s="6"/>
      <c r="D66" s="6"/>
      <c r="E66" s="6"/>
      <c r="F66" s="6"/>
      <c r="G66" s="6"/>
      <c r="H66" s="6"/>
      <c r="I66" s="6"/>
      <c r="J66" s="6"/>
    </row>
    <row r="67" spans="2:10" s="29" customFormat="1" ht="12" customHeight="1" x14ac:dyDescent="0.25">
      <c r="B67" s="6"/>
      <c r="C67" s="6"/>
      <c r="D67" s="6"/>
      <c r="E67" s="6"/>
      <c r="F67" s="6"/>
      <c r="G67" s="6"/>
      <c r="H67" s="6"/>
      <c r="I67" s="6"/>
      <c r="J67" s="6"/>
    </row>
    <row r="68" spans="2:10" s="29" customFormat="1" ht="12" customHeight="1" x14ac:dyDescent="0.25">
      <c r="B68" s="6"/>
      <c r="C68" s="6"/>
      <c r="D68" s="6"/>
      <c r="E68" s="6"/>
      <c r="F68" s="6"/>
      <c r="G68" s="6"/>
      <c r="H68" s="6"/>
      <c r="I68" s="6"/>
      <c r="J68" s="6"/>
    </row>
    <row r="69" spans="2:10" s="29" customFormat="1" ht="12" customHeight="1" x14ac:dyDescent="0.25">
      <c r="B69" s="6"/>
      <c r="C69" s="6"/>
      <c r="D69" s="6"/>
      <c r="E69" s="6"/>
      <c r="F69" s="6"/>
      <c r="G69" s="6"/>
      <c r="H69" s="6"/>
      <c r="I69" s="6"/>
      <c r="J69" s="6"/>
    </row>
    <row r="70" spans="2:10" s="29" customFormat="1" ht="12" customHeight="1" x14ac:dyDescent="0.25">
      <c r="B70" s="6"/>
      <c r="C70" s="6"/>
      <c r="D70" s="6"/>
      <c r="E70" s="6"/>
      <c r="F70" s="6"/>
      <c r="G70" s="6"/>
      <c r="H70" s="6"/>
      <c r="I70" s="6"/>
      <c r="J70" s="6"/>
    </row>
    <row r="71" spans="2:10" s="29" customFormat="1" ht="12" customHeight="1" x14ac:dyDescent="0.25">
      <c r="B71" s="6"/>
      <c r="C71" s="6"/>
      <c r="D71" s="6"/>
      <c r="E71" s="6"/>
      <c r="F71" s="6"/>
      <c r="G71" s="6"/>
      <c r="H71" s="6"/>
      <c r="I71" s="6"/>
      <c r="J71" s="6"/>
    </row>
    <row r="72" spans="2:10" s="29" customFormat="1" ht="12" customHeight="1" x14ac:dyDescent="0.25">
      <c r="B72" s="6"/>
      <c r="C72" s="6"/>
      <c r="D72" s="6"/>
      <c r="E72" s="6"/>
      <c r="F72" s="6"/>
      <c r="G72" s="6"/>
      <c r="H72" s="6"/>
      <c r="I72" s="6"/>
      <c r="J72" s="6"/>
    </row>
    <row r="73" spans="2:10" s="29" customFormat="1" ht="12" customHeight="1" x14ac:dyDescent="0.25">
      <c r="B73" s="6"/>
      <c r="C73" s="6"/>
      <c r="D73" s="6"/>
      <c r="E73" s="6"/>
      <c r="F73" s="6"/>
      <c r="G73" s="6"/>
      <c r="H73" s="6"/>
      <c r="I73" s="6"/>
      <c r="J73" s="6"/>
    </row>
  </sheetData>
  <sheetProtection password="DF47" sheet="1" objects="1" scenarios="1" selectLockedCells="1"/>
  <mergeCells count="43">
    <mergeCell ref="B38:D38"/>
    <mergeCell ref="B34:D34"/>
    <mergeCell ref="B35:D35"/>
    <mergeCell ref="B36:D36"/>
    <mergeCell ref="B37:D37"/>
    <mergeCell ref="A1:H1"/>
    <mergeCell ref="A41:H41"/>
    <mergeCell ref="B43:F43"/>
    <mergeCell ref="B46:F46"/>
    <mergeCell ref="A31:D31"/>
    <mergeCell ref="A32:D32"/>
    <mergeCell ref="A33:D33"/>
    <mergeCell ref="A39:D39"/>
    <mergeCell ref="A18:D18"/>
    <mergeCell ref="A19:D19"/>
    <mergeCell ref="A15:D15"/>
    <mergeCell ref="A16:D16"/>
    <mergeCell ref="A17:D17"/>
    <mergeCell ref="A10:D10"/>
    <mergeCell ref="A11:D11"/>
    <mergeCell ref="A12:D12"/>
    <mergeCell ref="A13:D13"/>
    <mergeCell ref="A14:D14"/>
    <mergeCell ref="A28:D28"/>
    <mergeCell ref="A29:D29"/>
    <mergeCell ref="A30:D30"/>
    <mergeCell ref="A25:D25"/>
    <mergeCell ref="A26:D26"/>
    <mergeCell ref="A20:D20"/>
    <mergeCell ref="A21:D21"/>
    <mergeCell ref="A22:D22"/>
    <mergeCell ref="A23:D23"/>
    <mergeCell ref="A27:D27"/>
    <mergeCell ref="A24:D24"/>
    <mergeCell ref="F6:G6"/>
    <mergeCell ref="C7:E7"/>
    <mergeCell ref="F7:G7"/>
    <mergeCell ref="C8:E8"/>
    <mergeCell ref="A2:H2"/>
    <mergeCell ref="A3:H3"/>
    <mergeCell ref="A4:H4"/>
    <mergeCell ref="A5:H5"/>
    <mergeCell ref="C6:E6"/>
  </mergeCells>
  <conditionalFormatting sqref="H7">
    <cfRule type="containsText" dxfId="2" priority="3" operator="containsText" text="linked cell">
      <formula>NOT(ISERROR(SEARCH("linked cell",H7)))</formula>
    </cfRule>
  </conditionalFormatting>
  <conditionalFormatting sqref="C6:H8">
    <cfRule type="containsText" dxfId="1" priority="2" operator="containsText" text="linked">
      <formula>NOT(ISERROR(SEARCH("linked",C6)))</formula>
    </cfRule>
  </conditionalFormatting>
  <conditionalFormatting sqref="B43:F43">
    <cfRule type="containsText" dxfId="0" priority="1" operator="containsText" text="linked">
      <formula>NOT(ISERROR(SEARCH("linked",B43)))</formula>
    </cfRule>
  </conditionalFormatting>
  <printOptions horizontalCentered="1"/>
  <pageMargins left="0.25" right="0.25" top="0.45" bottom="0.25" header="0.3" footer="0.1"/>
  <pageSetup scale="92"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21"/>
  <sheetViews>
    <sheetView showGridLines="0" view="pageBreakPreview" zoomScaleNormal="100" zoomScaleSheetLayoutView="100" workbookViewId="0">
      <selection activeCell="F77" sqref="F77"/>
    </sheetView>
  </sheetViews>
  <sheetFormatPr defaultColWidth="8.85546875" defaultRowHeight="15" x14ac:dyDescent="0.25"/>
  <cols>
    <col min="1" max="1" width="4.85546875" style="4" customWidth="1"/>
    <col min="2" max="2" width="4.140625" style="84" customWidth="1"/>
    <col min="3" max="4" width="11" style="6" customWidth="1"/>
    <col min="5" max="5" width="12" style="6" customWidth="1"/>
    <col min="6" max="6" width="13.42578125" style="6" customWidth="1"/>
    <col min="7" max="9" width="13.140625" style="6" customWidth="1"/>
    <col min="10" max="10" width="9.140625" style="6" customWidth="1"/>
    <col min="11" max="11" width="13" style="6" customWidth="1"/>
    <col min="12" max="12" width="4.42578125" style="6" customWidth="1"/>
    <col min="13" max="16" width="9.42578125" style="6" customWidth="1"/>
    <col min="17" max="16384" width="8.85546875" style="6"/>
  </cols>
  <sheetData>
    <row r="1" spans="1:14" ht="12.75" customHeight="1" x14ac:dyDescent="0.25">
      <c r="A1" s="323" t="str">
        <f>'D102 RECONCILIATION'!A1:H1</f>
        <v>Updated 07/2021</v>
      </c>
      <c r="B1" s="323"/>
      <c r="C1" s="323"/>
      <c r="D1" s="323"/>
      <c r="E1" s="323"/>
      <c r="F1" s="323"/>
      <c r="G1" s="323"/>
      <c r="H1" s="323"/>
      <c r="I1" s="323"/>
      <c r="J1" s="323"/>
      <c r="K1" s="323"/>
    </row>
    <row r="2" spans="1:14" x14ac:dyDescent="0.25">
      <c r="A2" s="328" t="s">
        <v>39</v>
      </c>
      <c r="B2" s="328"/>
      <c r="C2" s="328"/>
      <c r="D2" s="328"/>
      <c r="E2" s="328"/>
      <c r="F2" s="328"/>
      <c r="G2" s="328"/>
      <c r="H2" s="328"/>
      <c r="I2" s="328"/>
      <c r="J2" s="328"/>
      <c r="K2" s="328"/>
    </row>
    <row r="3" spans="1:14" ht="13.5" customHeight="1" x14ac:dyDescent="0.25">
      <c r="A3" s="324" t="s">
        <v>40</v>
      </c>
      <c r="B3" s="324"/>
      <c r="C3" s="324"/>
      <c r="D3" s="324"/>
      <c r="E3" s="324"/>
      <c r="F3" s="324"/>
      <c r="G3" s="324"/>
      <c r="H3" s="324"/>
      <c r="I3" s="324"/>
      <c r="J3" s="324"/>
      <c r="K3" s="324"/>
    </row>
    <row r="4" spans="1:14" ht="13.5" customHeight="1" x14ac:dyDescent="0.25">
      <c r="A4" s="324" t="s">
        <v>41</v>
      </c>
      <c r="B4" s="324"/>
      <c r="C4" s="324"/>
      <c r="D4" s="324"/>
      <c r="E4" s="324"/>
      <c r="F4" s="324"/>
      <c r="G4" s="324"/>
      <c r="H4" s="324"/>
      <c r="I4" s="324"/>
      <c r="J4" s="324"/>
      <c r="K4" s="324"/>
    </row>
    <row r="5" spans="1:14" ht="5.0999999999999996" customHeight="1" x14ac:dyDescent="0.25">
      <c r="A5" s="324"/>
      <c r="B5" s="324"/>
      <c r="C5" s="324"/>
      <c r="D5" s="324"/>
      <c r="E5" s="324"/>
      <c r="F5" s="324"/>
      <c r="G5" s="324"/>
      <c r="H5" s="324"/>
      <c r="I5" s="324"/>
      <c r="J5" s="324"/>
      <c r="K5" s="324"/>
    </row>
    <row r="6" spans="1:14" s="28" customFormat="1" ht="13.5" customHeight="1" x14ac:dyDescent="0.25">
      <c r="A6" s="359" t="s">
        <v>58</v>
      </c>
      <c r="B6" s="359"/>
      <c r="C6" s="359"/>
      <c r="D6" s="359"/>
      <c r="E6" s="359"/>
      <c r="F6" s="359"/>
      <c r="G6" s="359"/>
      <c r="H6" s="359"/>
      <c r="I6" s="359"/>
      <c r="J6" s="359"/>
      <c r="K6" s="359"/>
      <c r="M6" s="122"/>
      <c r="N6" s="122"/>
    </row>
    <row r="7" spans="1:14" ht="5.0999999999999996" customHeight="1" x14ac:dyDescent="0.25">
      <c r="A7" s="360"/>
      <c r="B7" s="360"/>
      <c r="C7" s="360"/>
      <c r="D7" s="360"/>
      <c r="E7" s="360"/>
      <c r="F7" s="360"/>
      <c r="G7" s="360"/>
      <c r="H7" s="360"/>
      <c r="I7" s="360"/>
      <c r="J7" s="360"/>
      <c r="K7" s="360"/>
      <c r="M7" s="122"/>
      <c r="N7" s="122"/>
    </row>
    <row r="8" spans="1:14" ht="14.1" customHeight="1" x14ac:dyDescent="0.25">
      <c r="A8" s="77" t="s">
        <v>219</v>
      </c>
      <c r="B8" s="77"/>
      <c r="C8" s="96"/>
      <c r="D8" s="325" t="str">
        <f>IF('D102 RECONCILIATION'!C8=0," ",'D102 RECONCILIATION'!C8)</f>
        <v xml:space="preserve"> </v>
      </c>
      <c r="E8" s="325"/>
      <c r="F8" s="325"/>
      <c r="G8" s="96"/>
      <c r="H8" s="326" t="s">
        <v>218</v>
      </c>
      <c r="I8" s="326"/>
      <c r="J8" s="361"/>
      <c r="K8" s="361"/>
    </row>
    <row r="9" spans="1:14" ht="14.1" customHeight="1" x14ac:dyDescent="0.25">
      <c r="A9" s="77" t="s">
        <v>220</v>
      </c>
      <c r="B9" s="77"/>
      <c r="C9" s="96"/>
      <c r="D9" s="325" t="str">
        <f>IF('D102 RECONCILIATION'!C9=0," ",'D102 RECONCILIATION'!C9)</f>
        <v xml:space="preserve"> </v>
      </c>
      <c r="E9" s="325"/>
      <c r="F9" s="325"/>
      <c r="G9" s="96"/>
      <c r="H9" s="326" t="s">
        <v>217</v>
      </c>
      <c r="I9" s="326"/>
      <c r="J9" s="327"/>
      <c r="K9" s="327"/>
    </row>
    <row r="10" spans="1:14" ht="14.1" customHeight="1" x14ac:dyDescent="0.25">
      <c r="A10" s="77" t="s">
        <v>221</v>
      </c>
      <c r="B10" s="77"/>
      <c r="C10" s="96"/>
      <c r="D10" s="325" t="str">
        <f>IF('D102 RECONCILIATION'!C10=0," ",'D102 RECONCILIATION'!C10)</f>
        <v xml:space="preserve"> </v>
      </c>
      <c r="E10" s="325"/>
      <c r="F10" s="325"/>
      <c r="G10" s="96"/>
      <c r="H10" s="78" t="s">
        <v>216</v>
      </c>
      <c r="I10" s="78"/>
      <c r="J10" s="362" t="str">
        <f>IF('D102 RECONCILIATION'!I10=0," ",'D102 RECONCILIATION'!I10)</f>
        <v xml:space="preserve"> </v>
      </c>
      <c r="K10" s="362"/>
    </row>
    <row r="11" spans="1:14" ht="7.35" customHeight="1" x14ac:dyDescent="0.25">
      <c r="A11" s="356"/>
      <c r="B11" s="356"/>
      <c r="C11" s="356"/>
      <c r="D11" s="356"/>
      <c r="E11" s="356"/>
      <c r="F11" s="356"/>
      <c r="G11" s="356"/>
      <c r="H11" s="356"/>
      <c r="I11" s="356"/>
      <c r="J11" s="356"/>
      <c r="K11" s="356"/>
    </row>
    <row r="12" spans="1:14" ht="12" customHeight="1" x14ac:dyDescent="0.25">
      <c r="A12" s="356" t="s">
        <v>254</v>
      </c>
      <c r="B12" s="356"/>
      <c r="C12" s="356"/>
      <c r="D12" s="356"/>
      <c r="E12" s="356"/>
      <c r="F12" s="221"/>
      <c r="G12" s="356" t="s">
        <v>255</v>
      </c>
      <c r="H12" s="356"/>
      <c r="I12" s="356"/>
      <c r="J12" s="356"/>
      <c r="K12" s="356"/>
    </row>
    <row r="13" spans="1:14" s="3" customFormat="1" ht="12" customHeight="1" x14ac:dyDescent="0.25">
      <c r="A13" s="356" t="s">
        <v>224</v>
      </c>
      <c r="B13" s="356"/>
      <c r="C13" s="356"/>
      <c r="D13" s="356"/>
      <c r="E13" s="356"/>
      <c r="F13" s="123">
        <f>I72</f>
        <v>0</v>
      </c>
      <c r="G13" s="305" t="s">
        <v>222</v>
      </c>
      <c r="H13" s="305"/>
      <c r="I13" s="259"/>
      <c r="J13" s="3" t="s">
        <v>223</v>
      </c>
      <c r="M13" s="6"/>
      <c r="N13" s="6"/>
    </row>
    <row r="14" spans="1:14" s="3" customFormat="1" ht="12" customHeight="1" x14ac:dyDescent="0.25">
      <c r="A14" s="356" t="s">
        <v>225</v>
      </c>
      <c r="B14" s="356"/>
      <c r="C14" s="356"/>
      <c r="D14" s="356"/>
      <c r="E14" s="356"/>
      <c r="F14" s="356"/>
      <c r="G14" s="356"/>
      <c r="H14" s="356"/>
      <c r="I14" s="356"/>
      <c r="J14" s="356"/>
      <c r="K14" s="356"/>
      <c r="M14" s="6"/>
      <c r="N14" s="6"/>
    </row>
    <row r="15" spans="1:14" s="3" customFormat="1" ht="5.0999999999999996" customHeight="1" x14ac:dyDescent="0.25">
      <c r="A15" s="156"/>
      <c r="B15" s="156"/>
      <c r="C15" s="159"/>
      <c r="D15" s="159"/>
      <c r="E15" s="159"/>
      <c r="F15" s="159"/>
      <c r="G15" s="159"/>
      <c r="H15" s="159"/>
      <c r="I15" s="159"/>
      <c r="J15" s="159"/>
      <c r="K15" s="159"/>
      <c r="M15" s="6"/>
      <c r="N15" s="6"/>
    </row>
    <row r="16" spans="1:14" s="1" customFormat="1" ht="28.5" customHeight="1" x14ac:dyDescent="0.25">
      <c r="A16" s="2" t="s">
        <v>103</v>
      </c>
      <c r="B16" s="231" t="s">
        <v>182</v>
      </c>
      <c r="C16" s="297" t="s">
        <v>61</v>
      </c>
      <c r="D16" s="298"/>
      <c r="E16" s="299"/>
      <c r="F16" s="2" t="s">
        <v>59</v>
      </c>
      <c r="G16" s="2" t="s">
        <v>28</v>
      </c>
      <c r="H16" s="2" t="s">
        <v>27</v>
      </c>
      <c r="I16" s="2" t="s">
        <v>31</v>
      </c>
      <c r="J16" s="2" t="s">
        <v>29</v>
      </c>
      <c r="K16" s="2" t="s">
        <v>30</v>
      </c>
      <c r="M16" s="291" t="s">
        <v>232</v>
      </c>
      <c r="N16" s="292"/>
    </row>
    <row r="17" spans="1:14" ht="12" customHeight="1" x14ac:dyDescent="0.25">
      <c r="A17" s="168">
        <v>1</v>
      </c>
      <c r="B17" s="255">
        <v>0</v>
      </c>
      <c r="C17" s="355" t="str">
        <f>'D102 RECONCILIATION'!B18</f>
        <v xml:space="preserve"> Sitework Utilities</v>
      </c>
      <c r="D17" s="355"/>
      <c r="E17" s="355"/>
      <c r="F17" s="70">
        <f>'D102 RECONCILIATION'!H18</f>
        <v>0</v>
      </c>
      <c r="G17" s="201">
        <v>0</v>
      </c>
      <c r="H17" s="73">
        <f>DSUM('D104B SUB DRAW'!$A$10:$J$80,'D104B SUB DRAW'!$G$10,'DSHA USE ONLY'!A$5:A$6)+DSUM('D106 VENDORS'!A12:$P$37,'D106 VENDORS'!$L$12,'DSHA USE ONLY'!A$5:A$6)</f>
        <v>0</v>
      </c>
      <c r="I17" s="202">
        <f t="shared" ref="I17:I59" si="0">G17+H17</f>
        <v>0</v>
      </c>
      <c r="J17" s="151" t="str">
        <f>IFERROR(I17/F17,"0.00%")</f>
        <v>0.00%</v>
      </c>
      <c r="K17" s="202">
        <f t="shared" ref="K17:K64" si="1">F17-I17</f>
        <v>0</v>
      </c>
      <c r="M17" s="306" t="s">
        <v>253</v>
      </c>
      <c r="N17" s="307"/>
    </row>
    <row r="18" spans="1:14" ht="12" customHeight="1" x14ac:dyDescent="0.25">
      <c r="A18" s="168">
        <v>2</v>
      </c>
      <c r="B18" s="255">
        <v>0</v>
      </c>
      <c r="C18" s="355" t="str">
        <f>'D102 RECONCILIATION'!B19</f>
        <v xml:space="preserve"> Sitework </v>
      </c>
      <c r="D18" s="355"/>
      <c r="E18" s="355"/>
      <c r="F18" s="70">
        <f>'D102 RECONCILIATION'!H19</f>
        <v>0</v>
      </c>
      <c r="G18" s="201">
        <v>0</v>
      </c>
      <c r="H18" s="73">
        <f>DSUM('D104B SUB DRAW'!$A$10:$J$81,'D104B SUB DRAW'!$G$10,'DSHA USE ONLY'!B$5:B$6)+DSUM('D106 VENDORS'!A12:$P$37,'D106 VENDORS'!$L$12,'DSHA USE ONLY'!B$5:B$6)</f>
        <v>0</v>
      </c>
      <c r="I18" s="202">
        <f t="shared" si="0"/>
        <v>0</v>
      </c>
      <c r="J18" s="151" t="str">
        <f>IFERROR(I18/F18,"0.00%")</f>
        <v>0.00%</v>
      </c>
      <c r="K18" s="202">
        <f t="shared" si="1"/>
        <v>0</v>
      </c>
      <c r="M18" s="306"/>
      <c r="N18" s="307"/>
    </row>
    <row r="19" spans="1:14" ht="12" customHeight="1" x14ac:dyDescent="0.25">
      <c r="A19" s="168">
        <v>3</v>
      </c>
      <c r="B19" s="255">
        <v>0</v>
      </c>
      <c r="C19" s="355" t="str">
        <f>'D102 RECONCILIATION'!B20</f>
        <v xml:space="preserve"> Site Recreation</v>
      </c>
      <c r="D19" s="355"/>
      <c r="E19" s="355"/>
      <c r="F19" s="70">
        <f>'D102 RECONCILIATION'!H20</f>
        <v>0</v>
      </c>
      <c r="G19" s="201">
        <v>0</v>
      </c>
      <c r="H19" s="73">
        <f>DSUM('D104B SUB DRAW'!$A$10:$J$81,'D104B SUB DRAW'!$G$10,'DSHA USE ONLY'!C$5:C$6)+DSUM('D106 VENDORS'!A12:$P$37,'D106 VENDORS'!$L$12,'DSHA USE ONLY'!C$5:C$6)</f>
        <v>0</v>
      </c>
      <c r="I19" s="202">
        <f t="shared" si="0"/>
        <v>0</v>
      </c>
      <c r="J19" s="151" t="str">
        <f>IFERROR(I19/F19,"0.00%")</f>
        <v>0.00%</v>
      </c>
      <c r="K19" s="202">
        <f t="shared" si="1"/>
        <v>0</v>
      </c>
      <c r="M19" s="306"/>
      <c r="N19" s="307"/>
    </row>
    <row r="20" spans="1:14" ht="12" customHeight="1" x14ac:dyDescent="0.25">
      <c r="A20" s="168">
        <v>4</v>
      </c>
      <c r="B20" s="255">
        <v>0</v>
      </c>
      <c r="C20" s="355" t="str">
        <f>'D102 RECONCILIATION'!B21</f>
        <v xml:space="preserve"> Landscaping</v>
      </c>
      <c r="D20" s="355"/>
      <c r="E20" s="355"/>
      <c r="F20" s="70">
        <f>'D102 RECONCILIATION'!H21</f>
        <v>0</v>
      </c>
      <c r="G20" s="201">
        <v>0</v>
      </c>
      <c r="H20" s="73">
        <f>DSUM('D104B SUB DRAW'!$A$10:$J$81,'D104B SUB DRAW'!$G$10,'DSHA USE ONLY'!D$5:D$6)+DSUM('D106 VENDORS'!A12:$P$37,'D106 VENDORS'!$L$12,'DSHA USE ONLY'!D$5:D$6)</f>
        <v>0</v>
      </c>
      <c r="I20" s="202">
        <f t="shared" si="0"/>
        <v>0</v>
      </c>
      <c r="J20" s="151" t="str">
        <f t="shared" ref="J20:J58" si="2">IFERROR(I20/F20,"0.00%")</f>
        <v>0.00%</v>
      </c>
      <c r="K20" s="202">
        <f t="shared" si="1"/>
        <v>0</v>
      </c>
      <c r="M20" s="306"/>
      <c r="N20" s="307"/>
    </row>
    <row r="21" spans="1:14" ht="12" customHeight="1" x14ac:dyDescent="0.25">
      <c r="A21" s="168">
        <v>5</v>
      </c>
      <c r="B21" s="255">
        <v>0</v>
      </c>
      <c r="C21" s="355" t="str">
        <f>'D102 RECONCILIATION'!B22</f>
        <v xml:space="preserve"> Roads/Parking</v>
      </c>
      <c r="D21" s="355"/>
      <c r="E21" s="355"/>
      <c r="F21" s="70">
        <f>'D102 RECONCILIATION'!H22</f>
        <v>0</v>
      </c>
      <c r="G21" s="201">
        <v>0</v>
      </c>
      <c r="H21" s="73">
        <f>DSUM('D104B SUB DRAW'!$A$10:$J$81,'D104B SUB DRAW'!$G$10,'DSHA USE ONLY'!E$5:E$6)+DSUM('D106 VENDORS'!A12:$P$37,'D106 VENDORS'!$L$12,'DSHA USE ONLY'!E$5:E$6)</f>
        <v>0</v>
      </c>
      <c r="I21" s="202">
        <f t="shared" si="0"/>
        <v>0</v>
      </c>
      <c r="J21" s="151" t="str">
        <f t="shared" si="2"/>
        <v>0.00%</v>
      </c>
      <c r="K21" s="202">
        <f t="shared" si="1"/>
        <v>0</v>
      </c>
      <c r="M21" s="306"/>
      <c r="N21" s="307"/>
    </row>
    <row r="22" spans="1:14" ht="12" customHeight="1" x14ac:dyDescent="0.25">
      <c r="A22" s="168">
        <v>6</v>
      </c>
      <c r="B22" s="255">
        <v>0</v>
      </c>
      <c r="C22" s="355" t="str">
        <f>'D102 RECONCILIATION'!B23</f>
        <v xml:space="preserve"> Site Environmental Remediation</v>
      </c>
      <c r="D22" s="355"/>
      <c r="E22" s="355"/>
      <c r="F22" s="70">
        <f>'D102 RECONCILIATION'!H23</f>
        <v>0</v>
      </c>
      <c r="G22" s="201">
        <v>0</v>
      </c>
      <c r="H22" s="73">
        <f>DSUM('D104B SUB DRAW'!$A$10:$J$81,'D104B SUB DRAW'!$G$10,'DSHA USE ONLY'!F$5:F$6)+DSUM('D106 VENDORS'!A12:$P$37,'D106 VENDORS'!$L$12,'DSHA USE ONLY'!F$5:F$6)</f>
        <v>0</v>
      </c>
      <c r="I22" s="202">
        <f t="shared" si="0"/>
        <v>0</v>
      </c>
      <c r="J22" s="151" t="str">
        <f t="shared" si="2"/>
        <v>0.00%</v>
      </c>
      <c r="K22" s="202">
        <f t="shared" si="1"/>
        <v>0</v>
      </c>
      <c r="M22" s="306"/>
      <c r="N22" s="307"/>
    </row>
    <row r="23" spans="1:14" ht="12" customHeight="1" x14ac:dyDescent="0.25">
      <c r="A23" s="168">
        <v>7</v>
      </c>
      <c r="B23" s="255">
        <v>0</v>
      </c>
      <c r="C23" s="355" t="str">
        <f>'D102 RECONCILIATION'!B24</f>
        <v xml:space="preserve"> Bus Stop/Bus Shelter</v>
      </c>
      <c r="D23" s="355"/>
      <c r="E23" s="355"/>
      <c r="F23" s="70">
        <f>'D102 RECONCILIATION'!H24</f>
        <v>0</v>
      </c>
      <c r="G23" s="201">
        <v>0</v>
      </c>
      <c r="H23" s="73">
        <f>DSUM('D104B SUB DRAW'!$A$10:$J$81,'D104B SUB DRAW'!$G$10,'DSHA USE ONLY'!G$5:G$6)+DSUM('D106 VENDORS'!A12:$P$37,'D106 VENDORS'!$L$12,'DSHA USE ONLY'!G$5:G$6)</f>
        <v>0</v>
      </c>
      <c r="I23" s="202">
        <f t="shared" si="0"/>
        <v>0</v>
      </c>
      <c r="J23" s="151" t="str">
        <f t="shared" si="2"/>
        <v>0.00%</v>
      </c>
      <c r="K23" s="202">
        <f t="shared" si="1"/>
        <v>0</v>
      </c>
      <c r="M23" s="306"/>
      <c r="N23" s="307"/>
    </row>
    <row r="24" spans="1:14" ht="12" customHeight="1" x14ac:dyDescent="0.25">
      <c r="A24" s="168">
        <v>8</v>
      </c>
      <c r="B24" s="255">
        <v>0</v>
      </c>
      <c r="C24" s="200" t="str">
        <f>'D102 RECONCILIATION'!B25</f>
        <v xml:space="preserve"> Misc Site:</v>
      </c>
      <c r="D24" s="314" t="str">
        <f>'D102 RECONCILIATION'!C25</f>
        <v>Specify Here</v>
      </c>
      <c r="E24" s="315"/>
      <c r="F24" s="70">
        <f>'D102 RECONCILIATION'!H25</f>
        <v>0</v>
      </c>
      <c r="G24" s="201">
        <v>0</v>
      </c>
      <c r="H24" s="73">
        <f>DSUM('D104B SUB DRAW'!$A$10:$J$81,'D104B SUB DRAW'!$G$10,'DSHA USE ONLY'!H$5:H$6)+DSUM('D106 VENDORS'!A12:$P$37,'D106 VENDORS'!$L$12,'DSHA USE ONLY'!H$5:H$6)</f>
        <v>0</v>
      </c>
      <c r="I24" s="202">
        <f t="shared" si="0"/>
        <v>0</v>
      </c>
      <c r="J24" s="151" t="str">
        <f t="shared" si="2"/>
        <v>0.00%</v>
      </c>
      <c r="K24" s="202">
        <f t="shared" si="1"/>
        <v>0</v>
      </c>
      <c r="M24" s="306"/>
      <c r="N24" s="307"/>
    </row>
    <row r="25" spans="1:14" ht="12" customHeight="1" x14ac:dyDescent="0.25">
      <c r="A25" s="168">
        <v>9</v>
      </c>
      <c r="B25" s="255">
        <v>0</v>
      </c>
      <c r="C25" s="219" t="str">
        <f>'D102 RECONCILIATION'!B26</f>
        <v xml:space="preserve"> Misc Site:</v>
      </c>
      <c r="D25" s="314" t="str">
        <f>'D102 RECONCILIATION'!C26</f>
        <v>Specify Here</v>
      </c>
      <c r="E25" s="315"/>
      <c r="F25" s="70">
        <f>'D102 RECONCILIATION'!H26</f>
        <v>0</v>
      </c>
      <c r="G25" s="201">
        <v>0</v>
      </c>
      <c r="H25" s="73">
        <f>DSUM('D104B SUB DRAW'!$A$10:$J$81,'D104B SUB DRAW'!$G$10,'DSHA USE ONLY'!I$5:I$6)+DSUM('D106 VENDORS'!A12:$P$37,'D106 VENDORS'!$L$12,'DSHA USE ONLY'!I$5:I$6)</f>
        <v>0</v>
      </c>
      <c r="I25" s="202">
        <f t="shared" si="0"/>
        <v>0</v>
      </c>
      <c r="J25" s="151" t="str">
        <f t="shared" si="2"/>
        <v>0.00%</v>
      </c>
      <c r="K25" s="202">
        <f t="shared" si="1"/>
        <v>0</v>
      </c>
      <c r="M25" s="306"/>
      <c r="N25" s="307"/>
    </row>
    <row r="26" spans="1:14" ht="12" customHeight="1" x14ac:dyDescent="0.25">
      <c r="A26" s="168">
        <v>10</v>
      </c>
      <c r="B26" s="255">
        <v>0</v>
      </c>
      <c r="C26" s="310" t="str">
        <f>'D102 RECONCILIATION'!B27</f>
        <v xml:space="preserve"> Demolition</v>
      </c>
      <c r="D26" s="310"/>
      <c r="E26" s="310"/>
      <c r="F26" s="70">
        <f>'D102 RECONCILIATION'!H27</f>
        <v>0</v>
      </c>
      <c r="G26" s="201">
        <v>0</v>
      </c>
      <c r="H26" s="73">
        <f>DSUM('D104B SUB DRAW'!$A$10:$J$81,'D104B SUB DRAW'!$G$10,'DSHA USE ONLY'!J$5:J$6)+DSUM('D106 VENDORS'!A12:$P$37,'D106 VENDORS'!$L$12,'DSHA USE ONLY'!J$5:J$6)</f>
        <v>0</v>
      </c>
      <c r="I26" s="202">
        <f t="shared" si="0"/>
        <v>0</v>
      </c>
      <c r="J26" s="151" t="str">
        <f t="shared" si="2"/>
        <v>0.00%</v>
      </c>
      <c r="K26" s="202">
        <f t="shared" si="1"/>
        <v>0</v>
      </c>
      <c r="M26" s="306"/>
      <c r="N26" s="307"/>
    </row>
    <row r="27" spans="1:14" ht="12" customHeight="1" x14ac:dyDescent="0.25">
      <c r="A27" s="168">
        <v>11</v>
      </c>
      <c r="B27" s="255">
        <v>0</v>
      </c>
      <c r="C27" s="310" t="str">
        <f>'D102 RECONCILIATION'!B28</f>
        <v xml:space="preserve"> Building Environmental Remediation</v>
      </c>
      <c r="D27" s="310"/>
      <c r="E27" s="310"/>
      <c r="F27" s="70">
        <f>'D102 RECONCILIATION'!H28</f>
        <v>0</v>
      </c>
      <c r="G27" s="201">
        <v>0</v>
      </c>
      <c r="H27" s="73">
        <f>DSUM('D104B SUB DRAW'!$A$10:$J$81,'D104B SUB DRAW'!$G$10,'DSHA USE ONLY'!K$5:K$6)+DSUM('D106 VENDORS'!A12:$P$37,'D106 VENDORS'!$L$12,'DSHA USE ONLY'!K$5:K$6)</f>
        <v>0</v>
      </c>
      <c r="I27" s="202">
        <f t="shared" si="0"/>
        <v>0</v>
      </c>
      <c r="J27" s="151" t="str">
        <f t="shared" si="2"/>
        <v>0.00%</v>
      </c>
      <c r="K27" s="202">
        <f t="shared" si="1"/>
        <v>0</v>
      </c>
      <c r="M27" s="306"/>
      <c r="N27" s="307"/>
    </row>
    <row r="28" spans="1:14" ht="12" customHeight="1" x14ac:dyDescent="0.25">
      <c r="A28" s="168">
        <v>12</v>
      </c>
      <c r="B28" s="255">
        <v>0</v>
      </c>
      <c r="C28" s="310" t="str">
        <f>'D102 RECONCILIATION'!B29</f>
        <v xml:space="preserve"> Concrete</v>
      </c>
      <c r="D28" s="310"/>
      <c r="E28" s="310"/>
      <c r="F28" s="70">
        <f>'D102 RECONCILIATION'!H29</f>
        <v>0</v>
      </c>
      <c r="G28" s="201">
        <v>0</v>
      </c>
      <c r="H28" s="73">
        <f>DSUM('D104B SUB DRAW'!$A$10:$J$81,'D104B SUB DRAW'!$G$10,'DSHA USE ONLY'!L$5:L$6)+DSUM('D106 VENDORS'!A12:$P$37,'D106 VENDORS'!$L$12,'DSHA USE ONLY'!L$5:L$6)</f>
        <v>0</v>
      </c>
      <c r="I28" s="202">
        <f t="shared" si="0"/>
        <v>0</v>
      </c>
      <c r="J28" s="151" t="str">
        <f t="shared" si="2"/>
        <v>0.00%</v>
      </c>
      <c r="K28" s="202">
        <f t="shared" si="1"/>
        <v>0</v>
      </c>
      <c r="M28" s="306"/>
      <c r="N28" s="307"/>
    </row>
    <row r="29" spans="1:14" ht="12" customHeight="1" x14ac:dyDescent="0.25">
      <c r="A29" s="168">
        <v>13</v>
      </c>
      <c r="B29" s="255">
        <v>0</v>
      </c>
      <c r="C29" s="310" t="str">
        <f>'D102 RECONCILIATION'!B30</f>
        <v xml:space="preserve"> Masonry</v>
      </c>
      <c r="D29" s="310"/>
      <c r="E29" s="310"/>
      <c r="F29" s="70">
        <f>'D102 RECONCILIATION'!H30</f>
        <v>0</v>
      </c>
      <c r="G29" s="201">
        <v>0</v>
      </c>
      <c r="H29" s="73">
        <f>DSUM('D104B SUB DRAW'!$A$10:$J$81,'D104B SUB DRAW'!$G$10,'DSHA USE ONLY'!M$5:M$6)+DSUM('D106 VENDORS'!A12:$P$37,'D106 VENDORS'!$L$12,'DSHA USE ONLY'!M$5:M$6)</f>
        <v>0</v>
      </c>
      <c r="I29" s="202">
        <f t="shared" si="0"/>
        <v>0</v>
      </c>
      <c r="J29" s="151" t="str">
        <f t="shared" si="2"/>
        <v>0.00%</v>
      </c>
      <c r="K29" s="202">
        <f t="shared" si="1"/>
        <v>0</v>
      </c>
      <c r="M29" s="306"/>
      <c r="N29" s="307"/>
    </row>
    <row r="30" spans="1:14" ht="12" customHeight="1" x14ac:dyDescent="0.25">
      <c r="A30" s="168">
        <v>14</v>
      </c>
      <c r="B30" s="255">
        <v>0</v>
      </c>
      <c r="C30" s="310" t="str">
        <f>'D102 RECONCILIATION'!B31</f>
        <v xml:space="preserve"> Exterior Siding</v>
      </c>
      <c r="D30" s="310"/>
      <c r="E30" s="310"/>
      <c r="F30" s="70">
        <f>'D102 RECONCILIATION'!H31</f>
        <v>0</v>
      </c>
      <c r="G30" s="201">
        <v>0</v>
      </c>
      <c r="H30" s="73">
        <f>DSUM('D104B SUB DRAW'!$A$10:$J$81,'D104B SUB DRAW'!$G$10,'DSHA USE ONLY'!N$5:N$6)+DSUM('D106 VENDORS'!A12:$P$37,'D106 VENDORS'!$L$12,'DSHA USE ONLY'!N$5:N$6)</f>
        <v>0</v>
      </c>
      <c r="I30" s="202">
        <f t="shared" si="0"/>
        <v>0</v>
      </c>
      <c r="J30" s="151" t="str">
        <f t="shared" si="2"/>
        <v>0.00%</v>
      </c>
      <c r="K30" s="202">
        <f t="shared" si="1"/>
        <v>0</v>
      </c>
      <c r="M30" s="306"/>
      <c r="N30" s="307"/>
    </row>
    <row r="31" spans="1:14" ht="12" customHeight="1" x14ac:dyDescent="0.25">
      <c r="A31" s="168">
        <v>15</v>
      </c>
      <c r="B31" s="255">
        <v>0</v>
      </c>
      <c r="C31" s="310" t="str">
        <f>'D102 RECONCILIATION'!B32</f>
        <v xml:space="preserve"> Rough Carpentry</v>
      </c>
      <c r="D31" s="310"/>
      <c r="E31" s="310"/>
      <c r="F31" s="70">
        <f>'D102 RECONCILIATION'!H32</f>
        <v>0</v>
      </c>
      <c r="G31" s="201">
        <v>0</v>
      </c>
      <c r="H31" s="73">
        <f>DSUM('D104B SUB DRAW'!$A$10:$J$81,'D104B SUB DRAW'!$G$10,'DSHA USE ONLY'!O$5:O$6)+DSUM('D106 VENDORS'!A12:$P$37,'D106 VENDORS'!$L$12,'DSHA USE ONLY'!O$5:O$6)</f>
        <v>0</v>
      </c>
      <c r="I31" s="202">
        <f t="shared" si="0"/>
        <v>0</v>
      </c>
      <c r="J31" s="151" t="str">
        <f t="shared" si="2"/>
        <v>0.00%</v>
      </c>
      <c r="K31" s="202">
        <f t="shared" si="1"/>
        <v>0</v>
      </c>
      <c r="M31" s="306"/>
      <c r="N31" s="307"/>
    </row>
    <row r="32" spans="1:14" ht="12" customHeight="1" x14ac:dyDescent="0.25">
      <c r="A32" s="168">
        <v>16</v>
      </c>
      <c r="B32" s="255">
        <v>0</v>
      </c>
      <c r="C32" s="310" t="str">
        <f>'D102 RECONCILIATION'!B33</f>
        <v xml:space="preserve"> Finished Carpentry</v>
      </c>
      <c r="D32" s="310"/>
      <c r="E32" s="310"/>
      <c r="F32" s="70">
        <f>'D102 RECONCILIATION'!H33</f>
        <v>0</v>
      </c>
      <c r="G32" s="201">
        <v>0</v>
      </c>
      <c r="H32" s="73">
        <f>DSUM('D104B SUB DRAW'!$A$10:$J$81,'D104B SUB DRAW'!$G$10,'DSHA USE ONLY'!P$5:P$6)+DSUM('D106 VENDORS'!A12:$P$37,'D106 VENDORS'!$L$12,'DSHA USE ONLY'!P$5:P$6)</f>
        <v>0</v>
      </c>
      <c r="I32" s="202">
        <f t="shared" si="0"/>
        <v>0</v>
      </c>
      <c r="J32" s="151" t="str">
        <f t="shared" si="2"/>
        <v>0.00%</v>
      </c>
      <c r="K32" s="202">
        <f t="shared" si="1"/>
        <v>0</v>
      </c>
      <c r="M32" s="306"/>
      <c r="N32" s="307"/>
    </row>
    <row r="33" spans="1:14" ht="12" customHeight="1" x14ac:dyDescent="0.25">
      <c r="A33" s="168">
        <v>17</v>
      </c>
      <c r="B33" s="255">
        <v>0</v>
      </c>
      <c r="C33" s="310" t="str">
        <f>'D102 RECONCILIATION'!B34</f>
        <v xml:space="preserve"> Kitchen and Bathroom Cabinetry</v>
      </c>
      <c r="D33" s="310"/>
      <c r="E33" s="310"/>
      <c r="F33" s="70">
        <f>'D102 RECONCILIATION'!H34</f>
        <v>0</v>
      </c>
      <c r="G33" s="201">
        <v>0</v>
      </c>
      <c r="H33" s="73">
        <f>DSUM('D104B SUB DRAW'!$A$10:$J$81,'D104B SUB DRAW'!$G$10,'DSHA USE ONLY'!Q$5:Q$6)+DSUM('D106 VENDORS'!A12:$P$37,'D106 VENDORS'!$L$12,'DSHA USE ONLY'!Q$5:Q$6)</f>
        <v>0</v>
      </c>
      <c r="I33" s="202">
        <f t="shared" si="0"/>
        <v>0</v>
      </c>
      <c r="J33" s="151" t="str">
        <f t="shared" si="2"/>
        <v>0.00%</v>
      </c>
      <c r="K33" s="202">
        <f t="shared" si="1"/>
        <v>0</v>
      </c>
      <c r="M33" s="306"/>
      <c r="N33" s="307"/>
    </row>
    <row r="34" spans="1:14" ht="12" customHeight="1" x14ac:dyDescent="0.25">
      <c r="A34" s="168">
        <v>18</v>
      </c>
      <c r="B34" s="255">
        <v>0</v>
      </c>
      <c r="C34" s="310" t="str">
        <f>'D102 RECONCILIATION'!B35</f>
        <v xml:space="preserve"> Joint Sealant</v>
      </c>
      <c r="D34" s="310"/>
      <c r="E34" s="310"/>
      <c r="F34" s="70">
        <f>'D102 RECONCILIATION'!H35</f>
        <v>0</v>
      </c>
      <c r="G34" s="201">
        <v>0</v>
      </c>
      <c r="H34" s="73">
        <f>DSUM('D104B SUB DRAW'!$A$10:$J$81,'D104B SUB DRAW'!$G$10,'DSHA USE ONLY'!R$5:R$6)+DSUM('D106 VENDORS'!A12:$P$37,'D106 VENDORS'!$L$12,'DSHA USE ONLY'!R$5:R$6)</f>
        <v>0</v>
      </c>
      <c r="I34" s="202">
        <f t="shared" si="0"/>
        <v>0</v>
      </c>
      <c r="J34" s="151" t="str">
        <f t="shared" si="2"/>
        <v>0.00%</v>
      </c>
      <c r="K34" s="202">
        <f t="shared" si="1"/>
        <v>0</v>
      </c>
      <c r="M34" s="306"/>
      <c r="N34" s="307"/>
    </row>
    <row r="35" spans="1:14" ht="12" customHeight="1" x14ac:dyDescent="0.25">
      <c r="A35" s="168">
        <v>19</v>
      </c>
      <c r="B35" s="255">
        <v>0</v>
      </c>
      <c r="C35" s="310" t="str">
        <f>'D102 RECONCILIATION'!B36</f>
        <v xml:space="preserve"> Insulation</v>
      </c>
      <c r="D35" s="310"/>
      <c r="E35" s="310"/>
      <c r="F35" s="70">
        <f>'D102 RECONCILIATION'!H36</f>
        <v>0</v>
      </c>
      <c r="G35" s="201">
        <v>0</v>
      </c>
      <c r="H35" s="73">
        <f>DSUM('D104B SUB DRAW'!$A$10:$J$81,'D104B SUB DRAW'!$G$10,'DSHA USE ONLY'!S$5:S$6)+DSUM('D106 VENDORS'!A12:$P$37,'D106 VENDORS'!$L$12,'DSHA USE ONLY'!S$5:S$6)</f>
        <v>0</v>
      </c>
      <c r="I35" s="202">
        <f t="shared" si="0"/>
        <v>0</v>
      </c>
      <c r="J35" s="151" t="str">
        <f t="shared" si="2"/>
        <v>0.00%</v>
      </c>
      <c r="K35" s="202">
        <f t="shared" si="1"/>
        <v>0</v>
      </c>
      <c r="M35" s="306"/>
      <c r="N35" s="307"/>
    </row>
    <row r="36" spans="1:14" ht="12" customHeight="1" x14ac:dyDescent="0.25">
      <c r="A36" s="168">
        <v>20</v>
      </c>
      <c r="B36" s="255">
        <v>0</v>
      </c>
      <c r="C36" s="310" t="str">
        <f>'D102 RECONCILIATION'!B37</f>
        <v xml:space="preserve"> Roofing</v>
      </c>
      <c r="D36" s="310"/>
      <c r="E36" s="310"/>
      <c r="F36" s="70">
        <f>'D102 RECONCILIATION'!H37</f>
        <v>0</v>
      </c>
      <c r="G36" s="201">
        <v>0</v>
      </c>
      <c r="H36" s="73">
        <f>DSUM('D104B SUB DRAW'!$A$10:$J$81,'D104B SUB DRAW'!$G$10,'DSHA USE ONLY'!T$5:T$6)+DSUM('D106 VENDORS'!A12:$P$37,'D106 VENDORS'!$L$12,'DSHA USE ONLY'!T$5:T$6)</f>
        <v>0</v>
      </c>
      <c r="I36" s="202">
        <f t="shared" si="0"/>
        <v>0</v>
      </c>
      <c r="J36" s="151" t="str">
        <f t="shared" si="2"/>
        <v>0.00%</v>
      </c>
      <c r="K36" s="202">
        <f t="shared" si="1"/>
        <v>0</v>
      </c>
      <c r="M36" s="306"/>
      <c r="N36" s="307"/>
    </row>
    <row r="37" spans="1:14" ht="12" customHeight="1" x14ac:dyDescent="0.25">
      <c r="A37" s="168">
        <v>21</v>
      </c>
      <c r="B37" s="255">
        <v>0</v>
      </c>
      <c r="C37" s="310" t="str">
        <f>'D102 RECONCILIATION'!B38</f>
        <v xml:space="preserve"> Misc. Metals</v>
      </c>
      <c r="D37" s="310"/>
      <c r="E37" s="310"/>
      <c r="F37" s="70">
        <f>'D102 RECONCILIATION'!H38</f>
        <v>0</v>
      </c>
      <c r="G37" s="201">
        <v>0</v>
      </c>
      <c r="H37" s="73">
        <f>DSUM('D104B SUB DRAW'!$A$10:$J$81,'D104B SUB DRAW'!$G$10,'DSHA USE ONLY'!U$5:U$6)+DSUM('D106 VENDORS'!A12:$P$37,'D106 VENDORS'!$L$12,'DSHA USE ONLY'!U$5:U$6)</f>
        <v>0</v>
      </c>
      <c r="I37" s="202">
        <f t="shared" si="0"/>
        <v>0</v>
      </c>
      <c r="J37" s="151" t="str">
        <f t="shared" si="2"/>
        <v>0.00%</v>
      </c>
      <c r="K37" s="202">
        <f t="shared" si="1"/>
        <v>0</v>
      </c>
      <c r="M37" s="308"/>
      <c r="N37" s="309"/>
    </row>
    <row r="38" spans="1:14" ht="12" customHeight="1" x14ac:dyDescent="0.25">
      <c r="A38" s="168">
        <v>22</v>
      </c>
      <c r="B38" s="255">
        <v>0</v>
      </c>
      <c r="C38" s="310" t="str">
        <f>'D102 RECONCILIATION'!B39</f>
        <v xml:space="preserve"> Doors and Frames</v>
      </c>
      <c r="D38" s="310"/>
      <c r="E38" s="310"/>
      <c r="F38" s="70">
        <f>'D102 RECONCILIATION'!H39</f>
        <v>0</v>
      </c>
      <c r="G38" s="201">
        <v>0</v>
      </c>
      <c r="H38" s="73">
        <f>DSUM('D104B SUB DRAW'!$A$10:$J$81,'D104B SUB DRAW'!$G$10,'DSHA USE ONLY'!V$5:V$6)+DSUM('D106 VENDORS'!A12:$P$37,'D106 VENDORS'!$L$12,'DSHA USE ONLY'!V$5:V$6)</f>
        <v>0</v>
      </c>
      <c r="I38" s="202">
        <f t="shared" si="0"/>
        <v>0</v>
      </c>
      <c r="J38" s="151" t="str">
        <f t="shared" si="2"/>
        <v>0.00%</v>
      </c>
      <c r="K38" s="202">
        <f t="shared" si="1"/>
        <v>0</v>
      </c>
    </row>
    <row r="39" spans="1:14" ht="12" customHeight="1" x14ac:dyDescent="0.25">
      <c r="A39" s="168">
        <v>23</v>
      </c>
      <c r="B39" s="255">
        <v>0</v>
      </c>
      <c r="C39" s="310" t="str">
        <f>'D102 RECONCILIATION'!B40</f>
        <v xml:space="preserve"> Windows</v>
      </c>
      <c r="D39" s="310"/>
      <c r="E39" s="310"/>
      <c r="F39" s="70">
        <f>'D102 RECONCILIATION'!H40</f>
        <v>0</v>
      </c>
      <c r="G39" s="201">
        <v>0</v>
      </c>
      <c r="H39" s="73">
        <f>DSUM('D104B SUB DRAW'!$A$10:$J$81,'D104B SUB DRAW'!$G$10,'DSHA USE ONLY'!W$5:W$6)+DSUM('D106 VENDORS'!A12:$P$37,'D106 VENDORS'!$L$12,'DSHA USE ONLY'!W$5:W$6)</f>
        <v>0</v>
      </c>
      <c r="I39" s="202">
        <f t="shared" si="0"/>
        <v>0</v>
      </c>
      <c r="J39" s="151" t="str">
        <f t="shared" si="2"/>
        <v>0.00%</v>
      </c>
      <c r="K39" s="202">
        <f t="shared" si="1"/>
        <v>0</v>
      </c>
    </row>
    <row r="40" spans="1:14" ht="12" customHeight="1" x14ac:dyDescent="0.25">
      <c r="A40" s="168">
        <v>24</v>
      </c>
      <c r="B40" s="255">
        <v>0</v>
      </c>
      <c r="C40" s="310" t="str">
        <f>'D102 RECONCILIATION'!B41</f>
        <v xml:space="preserve"> Drywall</v>
      </c>
      <c r="D40" s="310"/>
      <c r="E40" s="310"/>
      <c r="F40" s="70">
        <f>'D102 RECONCILIATION'!H41</f>
        <v>0</v>
      </c>
      <c r="G40" s="201">
        <v>0</v>
      </c>
      <c r="H40" s="73">
        <f>DSUM('D104B SUB DRAW'!$A$10:$J$81,'D104B SUB DRAW'!$G$10,'DSHA USE ONLY'!X$5:X$6)+DSUM('D106 VENDORS'!A12:$P$37,'D106 VENDORS'!$L$12,'DSHA USE ONLY'!X$5:X$6)</f>
        <v>0</v>
      </c>
      <c r="I40" s="202">
        <f t="shared" si="0"/>
        <v>0</v>
      </c>
      <c r="J40" s="151" t="str">
        <f t="shared" si="2"/>
        <v>0.00%</v>
      </c>
      <c r="K40" s="202">
        <f t="shared" si="1"/>
        <v>0</v>
      </c>
    </row>
    <row r="41" spans="1:14" ht="12" customHeight="1" x14ac:dyDescent="0.25">
      <c r="A41" s="168">
        <v>25</v>
      </c>
      <c r="B41" s="255">
        <v>0</v>
      </c>
      <c r="C41" s="310" t="str">
        <f>'D102 RECONCILIATION'!B42</f>
        <v xml:space="preserve"> Vinyl (VCP, VCT, etc.)</v>
      </c>
      <c r="D41" s="310"/>
      <c r="E41" s="310"/>
      <c r="F41" s="70">
        <f>'D102 RECONCILIATION'!H42</f>
        <v>0</v>
      </c>
      <c r="G41" s="201">
        <v>0</v>
      </c>
      <c r="H41" s="73">
        <f>DSUM('D104B SUB DRAW'!$A$10:$J$81,'D104B SUB DRAW'!$G$10,'DSHA USE ONLY'!Y$5:Y$6)+DSUM('D106 VENDORS'!A12:$P$37,'D106 VENDORS'!$L$12,'DSHA USE ONLY'!Y$5:Y$6)</f>
        <v>0</v>
      </c>
      <c r="I41" s="202">
        <f t="shared" si="0"/>
        <v>0</v>
      </c>
      <c r="J41" s="151" t="str">
        <f t="shared" si="2"/>
        <v>0.00%</v>
      </c>
      <c r="K41" s="202">
        <f t="shared" si="1"/>
        <v>0</v>
      </c>
    </row>
    <row r="42" spans="1:14" ht="12" customHeight="1" x14ac:dyDescent="0.25">
      <c r="A42" s="168">
        <v>26</v>
      </c>
      <c r="B42" s="255">
        <v>0</v>
      </c>
      <c r="C42" s="310" t="str">
        <f>'D102 RECONCILIATION'!B43</f>
        <v xml:space="preserve"> Carpet</v>
      </c>
      <c r="D42" s="310"/>
      <c r="E42" s="310"/>
      <c r="F42" s="70">
        <f>'D102 RECONCILIATION'!H43</f>
        <v>0</v>
      </c>
      <c r="G42" s="201">
        <v>0</v>
      </c>
      <c r="H42" s="73">
        <f>DSUM('D104B SUB DRAW'!$A$10:$J$81,'D104B SUB DRAW'!$G$10,'DSHA USE ONLY'!Z$5:Z$6)+DSUM('D106 VENDORS'!A12:$P$37,'D106 VENDORS'!$L$12,'DSHA USE ONLY'!Z$5:Z$6)</f>
        <v>0</v>
      </c>
      <c r="I42" s="202">
        <f t="shared" si="0"/>
        <v>0</v>
      </c>
      <c r="J42" s="151" t="str">
        <f t="shared" si="2"/>
        <v>0.00%</v>
      </c>
      <c r="K42" s="202">
        <f t="shared" si="1"/>
        <v>0</v>
      </c>
    </row>
    <row r="43" spans="1:14" ht="12" customHeight="1" x14ac:dyDescent="0.25">
      <c r="A43" s="168">
        <v>27</v>
      </c>
      <c r="B43" s="255">
        <v>0</v>
      </c>
      <c r="C43" s="310" t="str">
        <f>'D102 RECONCILIATION'!B44</f>
        <v xml:space="preserve"> Ceramic Tile</v>
      </c>
      <c r="D43" s="310"/>
      <c r="E43" s="310"/>
      <c r="F43" s="70">
        <f>'D102 RECONCILIATION'!H44</f>
        <v>0</v>
      </c>
      <c r="G43" s="201">
        <v>0</v>
      </c>
      <c r="H43" s="73">
        <f>DSUM('D104B SUB DRAW'!$A$10:$J$81,'D104B SUB DRAW'!$G$10,'DSHA USE ONLY'!AA$5:AA$6)+DSUM('D106 VENDORS'!A12:$P$37,'D106 VENDORS'!$L$12,'DSHA USE ONLY'!AA$5:AA$6)</f>
        <v>0</v>
      </c>
      <c r="I43" s="202">
        <f t="shared" si="0"/>
        <v>0</v>
      </c>
      <c r="J43" s="151" t="str">
        <f t="shared" si="2"/>
        <v>0.00%</v>
      </c>
      <c r="K43" s="202">
        <f t="shared" si="1"/>
        <v>0</v>
      </c>
    </row>
    <row r="44" spans="1:14" ht="12" customHeight="1" x14ac:dyDescent="0.25">
      <c r="A44" s="168">
        <v>28</v>
      </c>
      <c r="B44" s="255">
        <v>0</v>
      </c>
      <c r="C44" s="310" t="str">
        <f>'D102 RECONCILIATION'!B45</f>
        <v xml:space="preserve"> Painting</v>
      </c>
      <c r="D44" s="310"/>
      <c r="E44" s="310"/>
      <c r="F44" s="70">
        <f>'D102 RECONCILIATION'!H45</f>
        <v>0</v>
      </c>
      <c r="G44" s="201">
        <v>0</v>
      </c>
      <c r="H44" s="73">
        <f>DSUM('D104B SUB DRAW'!$A$10:$J$81,'D104B SUB DRAW'!$G$10,'DSHA USE ONLY'!AB$5:AB$6)+DSUM('D106 VENDORS'!A12:$P$37,'D106 VENDORS'!$L$12,'DSHA USE ONLY'!AB$5:AB$6)</f>
        <v>0</v>
      </c>
      <c r="I44" s="202">
        <f t="shared" si="0"/>
        <v>0</v>
      </c>
      <c r="J44" s="151" t="str">
        <f t="shared" si="2"/>
        <v>0.00%</v>
      </c>
      <c r="K44" s="202">
        <f t="shared" si="1"/>
        <v>0</v>
      </c>
    </row>
    <row r="45" spans="1:14" ht="12" customHeight="1" x14ac:dyDescent="0.25">
      <c r="A45" s="168">
        <v>29</v>
      </c>
      <c r="B45" s="255">
        <v>0</v>
      </c>
      <c r="C45" s="310" t="str">
        <f>'D102 RECONCILIATION'!B46</f>
        <v xml:space="preserve"> Window Treatments (Blinds, Curtains, Etc.)</v>
      </c>
      <c r="D45" s="310"/>
      <c r="E45" s="310"/>
      <c r="F45" s="70">
        <f>'D102 RECONCILIATION'!H46</f>
        <v>0</v>
      </c>
      <c r="G45" s="201">
        <v>0</v>
      </c>
      <c r="H45" s="73">
        <f>DSUM('D104B SUB DRAW'!$A$10:$J$81,'D104B SUB DRAW'!$G$10,'DSHA USE ONLY'!AC$5:AC$6)+DSUM('D106 VENDORS'!A12:$P$37,'D106 VENDORS'!$L$12,'DSHA USE ONLY'!AC$5:AC$6)</f>
        <v>0</v>
      </c>
      <c r="I45" s="202">
        <f t="shared" si="0"/>
        <v>0</v>
      </c>
      <c r="J45" s="151" t="str">
        <f t="shared" si="2"/>
        <v>0.00%</v>
      </c>
      <c r="K45" s="202">
        <f t="shared" si="1"/>
        <v>0</v>
      </c>
    </row>
    <row r="46" spans="1:14" ht="12" customHeight="1" x14ac:dyDescent="0.25">
      <c r="A46" s="168">
        <v>30</v>
      </c>
      <c r="B46" s="255">
        <v>0</v>
      </c>
      <c r="C46" s="310" t="str">
        <f>'D102 RECONCILIATION'!B47</f>
        <v xml:space="preserve"> Specialties</v>
      </c>
      <c r="D46" s="310"/>
      <c r="E46" s="310"/>
      <c r="F46" s="70">
        <f>'D102 RECONCILIATION'!H47</f>
        <v>0</v>
      </c>
      <c r="G46" s="201">
        <v>0</v>
      </c>
      <c r="H46" s="73">
        <f>DSUM('D104B SUB DRAW'!$A$10:$J$81,'D104B SUB DRAW'!$G$10,'DSHA USE ONLY'!AD$5:AD$6)+DSUM('D106 VENDORS'!A12:$P$37,'D106 VENDORS'!$L$12,'DSHA USE ONLY'!AD$5:AD$6)</f>
        <v>0</v>
      </c>
      <c r="I46" s="202">
        <f t="shared" si="0"/>
        <v>0</v>
      </c>
      <c r="J46" s="151" t="str">
        <f t="shared" si="2"/>
        <v>0.00%</v>
      </c>
      <c r="K46" s="202">
        <f t="shared" si="1"/>
        <v>0</v>
      </c>
    </row>
    <row r="47" spans="1:14" ht="12" customHeight="1" x14ac:dyDescent="0.25">
      <c r="A47" s="168">
        <v>31</v>
      </c>
      <c r="B47" s="255">
        <v>0</v>
      </c>
      <c r="C47" s="310" t="str">
        <f>'D102 RECONCILIATION'!B48</f>
        <v xml:space="preserve"> Toilet Accessories</v>
      </c>
      <c r="D47" s="310"/>
      <c r="E47" s="310"/>
      <c r="F47" s="70">
        <f>'D102 RECONCILIATION'!H48</f>
        <v>0</v>
      </c>
      <c r="G47" s="201">
        <v>0</v>
      </c>
      <c r="H47" s="73">
        <f>DSUM('D104B SUB DRAW'!$A$10:$J$81,'D104B SUB DRAW'!$G$10,'DSHA USE ONLY'!AE$5:AE$6)+DSUM('D106 VENDORS'!A12:$P$37,'D106 VENDORS'!$L$12,'DSHA USE ONLY'!AE$5:AE$6)</f>
        <v>0</v>
      </c>
      <c r="I47" s="202">
        <f t="shared" si="0"/>
        <v>0</v>
      </c>
      <c r="J47" s="151" t="str">
        <f t="shared" si="2"/>
        <v>0.00%</v>
      </c>
      <c r="K47" s="202">
        <f t="shared" si="1"/>
        <v>0</v>
      </c>
    </row>
    <row r="48" spans="1:14" ht="12" customHeight="1" x14ac:dyDescent="0.25">
      <c r="A48" s="168">
        <v>32</v>
      </c>
      <c r="B48" s="255">
        <v>0</v>
      </c>
      <c r="C48" s="310" t="str">
        <f>'D102 RECONCILIATION'!B49</f>
        <v xml:space="preserve"> Appliances</v>
      </c>
      <c r="D48" s="310"/>
      <c r="E48" s="310"/>
      <c r="F48" s="70">
        <f>'D102 RECONCILIATION'!H49</f>
        <v>0</v>
      </c>
      <c r="G48" s="201">
        <v>0</v>
      </c>
      <c r="H48" s="73">
        <f>DSUM('D104B SUB DRAW'!$A$10:$J$81,'D104B SUB DRAW'!$G$10,'DSHA USE ONLY'!AF$5:AF$6)+DSUM('D106 VENDORS'!A12:$P$37,'D106 VENDORS'!$L$12,'DSHA USE ONLY'!AF$5:AF$6)</f>
        <v>0</v>
      </c>
      <c r="I48" s="202">
        <f t="shared" si="0"/>
        <v>0</v>
      </c>
      <c r="J48" s="151" t="str">
        <f t="shared" si="2"/>
        <v>0.00%</v>
      </c>
      <c r="K48" s="202">
        <f t="shared" si="1"/>
        <v>0</v>
      </c>
    </row>
    <row r="49" spans="1:11" ht="12" customHeight="1" x14ac:dyDescent="0.25">
      <c r="A49" s="168">
        <v>33</v>
      </c>
      <c r="B49" s="255">
        <v>0</v>
      </c>
      <c r="C49" s="310" t="str">
        <f>'D102 RECONCILIATION'!B50</f>
        <v xml:space="preserve"> Elevators</v>
      </c>
      <c r="D49" s="310"/>
      <c r="E49" s="310"/>
      <c r="F49" s="70">
        <f>'D102 RECONCILIATION'!H50</f>
        <v>0</v>
      </c>
      <c r="G49" s="201">
        <v>0</v>
      </c>
      <c r="H49" s="73">
        <f>DSUM('D104B SUB DRAW'!$A$10:$J$81,'D104B SUB DRAW'!$G$10,'DSHA USE ONLY'!AG$5:AG$6)+DSUM('D106 VENDORS'!A12:$P$37,'D106 VENDORS'!$L$12,'DSHA USE ONLY'!AG$5:AG$6)</f>
        <v>0</v>
      </c>
      <c r="I49" s="202">
        <f t="shared" si="0"/>
        <v>0</v>
      </c>
      <c r="J49" s="151" t="str">
        <f t="shared" si="2"/>
        <v>0.00%</v>
      </c>
      <c r="K49" s="202">
        <f>F49-I49</f>
        <v>0</v>
      </c>
    </row>
    <row r="50" spans="1:11" ht="12" customHeight="1" x14ac:dyDescent="0.25">
      <c r="A50" s="168">
        <v>34</v>
      </c>
      <c r="B50" s="255">
        <v>0</v>
      </c>
      <c r="C50" s="310" t="str">
        <f>'D102 RECONCILIATION'!B51</f>
        <v xml:space="preserve"> Plumbing</v>
      </c>
      <c r="D50" s="310"/>
      <c r="E50" s="310"/>
      <c r="F50" s="70">
        <f>'D102 RECONCILIATION'!H51</f>
        <v>0</v>
      </c>
      <c r="G50" s="201">
        <v>0</v>
      </c>
      <c r="H50" s="73">
        <f>DSUM('D104B SUB DRAW'!$A$10:$J$81,'D104B SUB DRAW'!$G$10,'DSHA USE ONLY'!AH$5:AH$6)+DSUM('D106 VENDORS'!A12:$P$37,'D106 VENDORS'!$L$12,'DSHA USE ONLY'!AH$5:AH$6)</f>
        <v>0</v>
      </c>
      <c r="I50" s="202">
        <f t="shared" si="0"/>
        <v>0</v>
      </c>
      <c r="J50" s="151" t="str">
        <f t="shared" si="2"/>
        <v>0.00%</v>
      </c>
      <c r="K50" s="202">
        <f t="shared" si="1"/>
        <v>0</v>
      </c>
    </row>
    <row r="51" spans="1:11" ht="12" customHeight="1" x14ac:dyDescent="0.25">
      <c r="A51" s="168">
        <v>35</v>
      </c>
      <c r="B51" s="255">
        <v>0</v>
      </c>
      <c r="C51" s="310" t="str">
        <f>'D102 RECONCILIATION'!B52</f>
        <v xml:space="preserve"> Sprinklers</v>
      </c>
      <c r="D51" s="310"/>
      <c r="E51" s="310"/>
      <c r="F51" s="70">
        <f>'D102 RECONCILIATION'!H52</f>
        <v>0</v>
      </c>
      <c r="G51" s="201">
        <v>0</v>
      </c>
      <c r="H51" s="73">
        <f>DSUM('D104B SUB DRAW'!$A$10:$J$81,'D104B SUB DRAW'!$G$10,'DSHA USE ONLY'!AI$5:AI$6)+DSUM('D106 VENDORS'!A12:$P$37,'D106 VENDORS'!$L$12,'DSHA USE ONLY'!AI$5:AI$6)</f>
        <v>0</v>
      </c>
      <c r="I51" s="202">
        <f t="shared" si="0"/>
        <v>0</v>
      </c>
      <c r="J51" s="151" t="str">
        <f t="shared" si="2"/>
        <v>0.00%</v>
      </c>
      <c r="K51" s="202">
        <f t="shared" si="1"/>
        <v>0</v>
      </c>
    </row>
    <row r="52" spans="1:11" ht="12" customHeight="1" x14ac:dyDescent="0.25">
      <c r="A52" s="168">
        <v>36</v>
      </c>
      <c r="B52" s="255">
        <v>0</v>
      </c>
      <c r="C52" s="310" t="str">
        <f>'D102 RECONCILIATION'!B53</f>
        <v xml:space="preserve"> HVAC</v>
      </c>
      <c r="D52" s="310"/>
      <c r="E52" s="310"/>
      <c r="F52" s="70">
        <f>'D102 RECONCILIATION'!H53</f>
        <v>0</v>
      </c>
      <c r="G52" s="201">
        <v>0</v>
      </c>
      <c r="H52" s="73">
        <f>DSUM('D104B SUB DRAW'!$A$10:$J$81,'D104B SUB DRAW'!$G$10,'DSHA USE ONLY'!AJ$5:AJ$6)+DSUM('D106 VENDORS'!A12:$P$37,'D106 VENDORS'!$L$12,'DSHA USE ONLY'!AJ$5:AJ$6)</f>
        <v>0</v>
      </c>
      <c r="I52" s="202">
        <f t="shared" si="0"/>
        <v>0</v>
      </c>
      <c r="J52" s="151" t="str">
        <f t="shared" si="2"/>
        <v>0.00%</v>
      </c>
      <c r="K52" s="202">
        <f t="shared" si="1"/>
        <v>0</v>
      </c>
    </row>
    <row r="53" spans="1:11" ht="12" customHeight="1" x14ac:dyDescent="0.25">
      <c r="A53" s="168">
        <v>37</v>
      </c>
      <c r="B53" s="255">
        <v>0</v>
      </c>
      <c r="C53" s="310" t="str">
        <f>'D102 RECONCILIATION'!B54</f>
        <v xml:space="preserve"> Electrical</v>
      </c>
      <c r="D53" s="310"/>
      <c r="E53" s="310"/>
      <c r="F53" s="70">
        <f>'D102 RECONCILIATION'!H54</f>
        <v>0</v>
      </c>
      <c r="G53" s="201">
        <v>0</v>
      </c>
      <c r="H53" s="73">
        <f>DSUM('D104B SUB DRAW'!$A$10:$J$81,'D104B SUB DRAW'!$G$10,'DSHA USE ONLY'!AK$5:AK$6)+DSUM('D106 VENDORS'!A12:$P$37,'D106 VENDORS'!$L$12,'DSHA USE ONLY'!AK$5:AK$6)</f>
        <v>0</v>
      </c>
      <c r="I53" s="202">
        <f t="shared" si="0"/>
        <v>0</v>
      </c>
      <c r="J53" s="151" t="str">
        <f t="shared" si="2"/>
        <v>0.00%</v>
      </c>
      <c r="K53" s="202">
        <f t="shared" si="1"/>
        <v>0</v>
      </c>
    </row>
    <row r="54" spans="1:11" ht="12" customHeight="1" x14ac:dyDescent="0.25">
      <c r="A54" s="168">
        <v>38</v>
      </c>
      <c r="B54" s="255">
        <v>0</v>
      </c>
      <c r="C54" s="310" t="str">
        <f>'D102 RECONCILIATION'!B55</f>
        <v xml:space="preserve"> Fire Alarms/Security Systems</v>
      </c>
      <c r="D54" s="310"/>
      <c r="E54" s="310"/>
      <c r="F54" s="70">
        <f>'D102 RECONCILIATION'!H55</f>
        <v>0</v>
      </c>
      <c r="G54" s="201">
        <v>0</v>
      </c>
      <c r="H54" s="73">
        <f>DSUM('D104B SUB DRAW'!$A$10:$J$81,'D104B SUB DRAW'!$G$10,'DSHA USE ONLY'!AL$5:AL$6)+DSUM('D106 VENDORS'!A12:$P$37,'D106 VENDORS'!$L$12,'DSHA USE ONLY'!AL$5:AL$6)</f>
        <v>0</v>
      </c>
      <c r="I54" s="202">
        <f t="shared" si="0"/>
        <v>0</v>
      </c>
      <c r="J54" s="151" t="str">
        <f t="shared" si="2"/>
        <v>0.00%</v>
      </c>
      <c r="K54" s="202">
        <f t="shared" si="1"/>
        <v>0</v>
      </c>
    </row>
    <row r="55" spans="1:11" ht="12" customHeight="1" x14ac:dyDescent="0.25">
      <c r="A55" s="168">
        <v>39</v>
      </c>
      <c r="B55" s="255">
        <v>0</v>
      </c>
      <c r="C55" s="310" t="str">
        <f>'D102 RECONCILIATION'!B56</f>
        <v xml:space="preserve"> Energy/Solar</v>
      </c>
      <c r="D55" s="310"/>
      <c r="E55" s="310"/>
      <c r="F55" s="70">
        <f>'D102 RECONCILIATION'!H56</f>
        <v>0</v>
      </c>
      <c r="G55" s="201">
        <v>0</v>
      </c>
      <c r="H55" s="73">
        <f>DSUM('D104B SUB DRAW'!$A$10:$J$81,'D104B SUB DRAW'!$G$10,'DSHA USE ONLY'!AM$5:AM$6)+DSUM('D106 VENDORS'!A12:$P$37,'D106 VENDORS'!$L$12,'DSHA USE ONLY'!AM$5:AM$6)</f>
        <v>0</v>
      </c>
      <c r="I55" s="202">
        <f t="shared" si="0"/>
        <v>0</v>
      </c>
      <c r="J55" s="151" t="str">
        <f t="shared" si="2"/>
        <v>0.00%</v>
      </c>
      <c r="K55" s="202">
        <f t="shared" si="1"/>
        <v>0</v>
      </c>
    </row>
    <row r="56" spans="1:11" ht="12" customHeight="1" x14ac:dyDescent="0.25">
      <c r="A56" s="168">
        <v>40</v>
      </c>
      <c r="B56" s="255">
        <v>0</v>
      </c>
      <c r="C56" s="310" t="str">
        <f>'D102 RECONCILIATION'!B57</f>
        <v xml:space="preserve"> Termite Protection/Pest Control</v>
      </c>
      <c r="D56" s="310"/>
      <c r="E56" s="310"/>
      <c r="F56" s="70">
        <f>'D102 RECONCILIATION'!H57</f>
        <v>0</v>
      </c>
      <c r="G56" s="201">
        <v>0</v>
      </c>
      <c r="H56" s="73">
        <f>DSUM('D104B SUB DRAW'!$A$10:$J$81,'D104B SUB DRAW'!$G$10,'DSHA USE ONLY'!AN$5:AN$6)+DSUM('D106 VENDORS'!A12:$P$37,'D106 VENDORS'!$L$12,'DSHA USE ONLY'!AN$5:AN$6)</f>
        <v>0</v>
      </c>
      <c r="I56" s="202">
        <f t="shared" si="0"/>
        <v>0</v>
      </c>
      <c r="J56" s="151" t="str">
        <f t="shared" si="2"/>
        <v>0.00%</v>
      </c>
      <c r="K56" s="202">
        <f t="shared" si="1"/>
        <v>0</v>
      </c>
    </row>
    <row r="57" spans="1:11" ht="12" customHeight="1" x14ac:dyDescent="0.25">
      <c r="A57" s="168">
        <v>41</v>
      </c>
      <c r="B57" s="255">
        <v>0</v>
      </c>
      <c r="C57" s="200" t="str">
        <f>'D102 RECONCILIATION'!B58</f>
        <v xml:space="preserve"> Misc Bldg:</v>
      </c>
      <c r="D57" s="314" t="str">
        <f>'D102 RECONCILIATION'!C58</f>
        <v>Specify Here</v>
      </c>
      <c r="E57" s="315"/>
      <c r="F57" s="70">
        <f>'D102 RECONCILIATION'!H58</f>
        <v>0</v>
      </c>
      <c r="G57" s="201">
        <v>0</v>
      </c>
      <c r="H57" s="73">
        <f>DSUM('D104B SUB DRAW'!$A$10:$J$81,'D104B SUB DRAW'!$G$10,'DSHA USE ONLY'!AO$5:AO$6)+DSUM('D106 VENDORS'!A12:$P$37,'D106 VENDORS'!$L$12,'DSHA USE ONLY'!AO$5:AO$6)</f>
        <v>0</v>
      </c>
      <c r="I57" s="202">
        <f t="shared" si="0"/>
        <v>0</v>
      </c>
      <c r="J57" s="151" t="str">
        <f t="shared" si="2"/>
        <v>0.00%</v>
      </c>
      <c r="K57" s="202">
        <f t="shared" si="1"/>
        <v>0</v>
      </c>
    </row>
    <row r="58" spans="1:11" ht="12" customHeight="1" x14ac:dyDescent="0.25">
      <c r="A58" s="168">
        <v>42</v>
      </c>
      <c r="B58" s="255">
        <v>0</v>
      </c>
      <c r="C58" s="219" t="str">
        <f>'D102 RECONCILIATION'!B59</f>
        <v xml:space="preserve"> Misc Bldg:</v>
      </c>
      <c r="D58" s="314" t="str">
        <f>'D102 RECONCILIATION'!C59</f>
        <v>Specify Here</v>
      </c>
      <c r="E58" s="315"/>
      <c r="F58" s="70">
        <f>'D102 RECONCILIATION'!H59</f>
        <v>0</v>
      </c>
      <c r="G58" s="234">
        <v>0</v>
      </c>
      <c r="H58" s="73">
        <f>DSUM('D104B SUB DRAW'!$A$10:$J$81,'D104B SUB DRAW'!$G$10,'DSHA USE ONLY'!AP$5:AP$6)+DSUM('D106 VENDORS'!A12:$P$37,'D106 VENDORS'!$L$12,'DSHA USE ONLY'!AP$5:AP$6)</f>
        <v>0</v>
      </c>
      <c r="I58" s="236">
        <f t="shared" ref="I58" si="3">G58+H58</f>
        <v>0</v>
      </c>
      <c r="J58" s="151" t="str">
        <f t="shared" si="2"/>
        <v>0.00%</v>
      </c>
      <c r="K58" s="236">
        <f t="shared" ref="K58" si="4">F58-I58</f>
        <v>0</v>
      </c>
    </row>
    <row r="59" spans="1:11" ht="12" customHeight="1" thickBot="1" x14ac:dyDescent="0.3">
      <c r="A59" s="169">
        <v>43</v>
      </c>
      <c r="B59" s="256">
        <v>0</v>
      </c>
      <c r="C59" s="316" t="str">
        <f>'D102 RECONCILIATION'!B60</f>
        <v xml:space="preserve"> Separate Community Building</v>
      </c>
      <c r="D59" s="317"/>
      <c r="E59" s="318"/>
      <c r="F59" s="71">
        <f>'D102 RECONCILIATION'!H60</f>
        <v>0</v>
      </c>
      <c r="G59" s="100">
        <v>0</v>
      </c>
      <c r="H59" s="74">
        <f>DSUM('D104B SUB DRAW'!$A$10:$J$81,'D104B SUB DRAW'!$G$10,'DSHA USE ONLY'!AQ$5:AQ$6)+DSUM('D106 VENDORS'!A12:$P$37,'D106 VENDORS'!$L$12,'DSHA USE ONLY'!AQ$5:AQ$6)</f>
        <v>0</v>
      </c>
      <c r="I59" s="32">
        <f t="shared" si="0"/>
        <v>0</v>
      </c>
      <c r="J59" s="152" t="str">
        <f>IFERROR(I59/F59,"0.00%")</f>
        <v>0.00%</v>
      </c>
      <c r="K59" s="32">
        <f t="shared" si="1"/>
        <v>0</v>
      </c>
    </row>
    <row r="60" spans="1:11" s="3" customFormat="1" ht="12" customHeight="1" x14ac:dyDescent="0.25">
      <c r="A60" s="208"/>
      <c r="B60" s="208"/>
      <c r="C60" s="343" t="s">
        <v>45</v>
      </c>
      <c r="D60" s="344"/>
      <c r="E60" s="345"/>
      <c r="F60" s="102">
        <f>SUBTOTAL(9,F17:F59)</f>
        <v>0</v>
      </c>
      <c r="G60" s="101">
        <f>SUBTOTAL(9,G17:G59)</f>
        <v>0</v>
      </c>
      <c r="H60" s="102">
        <f>SUBTOTAL(9,H17:H59)</f>
        <v>0</v>
      </c>
      <c r="I60" s="101">
        <f>SUBTOTAL(9,I17:I59)</f>
        <v>0</v>
      </c>
      <c r="J60" s="209" t="str">
        <f t="shared" ref="J60:J65" si="5">IFERROR(I60/F60,"0%")</f>
        <v>0%</v>
      </c>
      <c r="K60" s="101">
        <f>SUBTOTAL(9,K17:K59)</f>
        <v>0</v>
      </c>
    </row>
    <row r="61" spans="1:11" s="184" customFormat="1" ht="12" customHeight="1" x14ac:dyDescent="0.25">
      <c r="A61" s="170" t="s">
        <v>50</v>
      </c>
      <c r="B61" s="170"/>
      <c r="C61" s="312" t="str">
        <f>+'D102 RECONCILIATION'!B62</f>
        <v xml:space="preserve"> General Requirements</v>
      </c>
      <c r="D61" s="313"/>
      <c r="E61" s="220" t="str">
        <f>'D102 RECONCILIATION'!D62</f>
        <v>%</v>
      </c>
      <c r="F61" s="70">
        <f>'D102 RECONCILIATION'!H62</f>
        <v>0</v>
      </c>
      <c r="G61" s="201">
        <v>0</v>
      </c>
      <c r="H61" s="36">
        <f>(F61*ROUND(J60,4))-G61</f>
        <v>0</v>
      </c>
      <c r="I61" s="33">
        <f>G61+H61</f>
        <v>0</v>
      </c>
      <c r="J61" s="153" t="str">
        <f t="shared" si="5"/>
        <v>0%</v>
      </c>
      <c r="K61" s="202">
        <f t="shared" si="1"/>
        <v>0</v>
      </c>
    </row>
    <row r="62" spans="1:11" s="3" customFormat="1" ht="12" customHeight="1" x14ac:dyDescent="0.25">
      <c r="A62" s="258" t="s">
        <v>50</v>
      </c>
      <c r="B62" s="258"/>
      <c r="C62" s="312" t="str">
        <f>'D102 RECONCILIATION'!B63</f>
        <v xml:space="preserve"> Builder Overhead &amp; Profit</v>
      </c>
      <c r="D62" s="313"/>
      <c r="E62" s="220" t="str">
        <f>'D102 RECONCILIATION'!D63</f>
        <v>%</v>
      </c>
      <c r="F62" s="70">
        <f>'D102 RECONCILIATION'!H63</f>
        <v>0</v>
      </c>
      <c r="G62" s="234">
        <v>0</v>
      </c>
      <c r="H62" s="36">
        <f>(F62*ROUND(J60,4))-G62</f>
        <v>0</v>
      </c>
      <c r="I62" s="36">
        <f t="shared" ref="I62:I67" si="6">G62+H62</f>
        <v>0</v>
      </c>
      <c r="J62" s="151" t="str">
        <f t="shared" si="5"/>
        <v>0%</v>
      </c>
      <c r="K62" s="236">
        <f t="shared" si="1"/>
        <v>0</v>
      </c>
    </row>
    <row r="63" spans="1:11" s="232" customFormat="1" ht="12" customHeight="1" x14ac:dyDescent="0.25">
      <c r="A63" s="258" t="s">
        <v>50</v>
      </c>
      <c r="B63" s="258"/>
      <c r="C63" s="312" t="str">
        <f>'D102 RECONCILIATION'!B64</f>
        <v xml:space="preserve"> Performance and Payment Bond</v>
      </c>
      <c r="D63" s="313"/>
      <c r="E63" s="319"/>
      <c r="F63" s="70">
        <f>'D102 RECONCILIATION'!H64</f>
        <v>0</v>
      </c>
      <c r="G63" s="234">
        <v>0</v>
      </c>
      <c r="H63" s="234">
        <v>0</v>
      </c>
      <c r="I63" s="36">
        <f t="shared" si="6"/>
        <v>0</v>
      </c>
      <c r="J63" s="151" t="str">
        <f t="shared" si="5"/>
        <v>0%</v>
      </c>
      <c r="K63" s="236">
        <f t="shared" si="1"/>
        <v>0</v>
      </c>
    </row>
    <row r="64" spans="1:11" s="232" customFormat="1" ht="12" customHeight="1" thickBot="1" x14ac:dyDescent="0.3">
      <c r="A64" s="257" t="s">
        <v>50</v>
      </c>
      <c r="B64" s="257"/>
      <c r="C64" s="320" t="str">
        <f>'D102 RECONCILIATION'!B65</f>
        <v xml:space="preserve"> Cost Certification</v>
      </c>
      <c r="D64" s="321"/>
      <c r="E64" s="322"/>
      <c r="F64" s="70">
        <f>'D102 RECONCILIATION'!H65</f>
        <v>0</v>
      </c>
      <c r="G64" s="234">
        <v>0</v>
      </c>
      <c r="H64" s="234">
        <v>0</v>
      </c>
      <c r="I64" s="36">
        <f t="shared" si="6"/>
        <v>0</v>
      </c>
      <c r="J64" s="151" t="str">
        <f t="shared" si="5"/>
        <v>0%</v>
      </c>
      <c r="K64" s="236">
        <f t="shared" si="1"/>
        <v>0</v>
      </c>
    </row>
    <row r="65" spans="1:11" s="3" customFormat="1" ht="12" customHeight="1" thickBot="1" x14ac:dyDescent="0.3">
      <c r="A65" s="212"/>
      <c r="B65" s="212"/>
      <c r="C65" s="311" t="s">
        <v>46</v>
      </c>
      <c r="D65" s="311"/>
      <c r="E65" s="311"/>
      <c r="F65" s="213">
        <f>SUBTOTAL(9,F17:F64)</f>
        <v>0</v>
      </c>
      <c r="G65" s="214">
        <f>SUBTOTAL(9,G17:G64)</f>
        <v>0</v>
      </c>
      <c r="H65" s="213">
        <f>SUBTOTAL(9,H17:H64)</f>
        <v>0</v>
      </c>
      <c r="I65" s="214">
        <f>SUBTOTAL(9,I17:I64)</f>
        <v>0</v>
      </c>
      <c r="J65" s="215" t="str">
        <f t="shared" si="5"/>
        <v>0%</v>
      </c>
      <c r="K65" s="214">
        <f>SUBTOTAL(9,K17:K64)</f>
        <v>0</v>
      </c>
    </row>
    <row r="66" spans="1:11" s="3" customFormat="1" ht="12" customHeight="1" x14ac:dyDescent="0.25">
      <c r="A66" s="21" t="s">
        <v>51</v>
      </c>
      <c r="B66" s="88"/>
      <c r="C66" s="340" t="s">
        <v>35</v>
      </c>
      <c r="D66" s="341"/>
      <c r="E66" s="341"/>
      <c r="F66" s="342"/>
      <c r="G66" s="72">
        <f>'STORED MATERIALS'!G22</f>
        <v>0</v>
      </c>
      <c r="H66" s="72">
        <f>'STORED MATERIALS'!L22</f>
        <v>0</v>
      </c>
      <c r="I66" s="202">
        <f t="shared" si="6"/>
        <v>0</v>
      </c>
      <c r="J66" s="348"/>
      <c r="K66" s="349"/>
    </row>
    <row r="67" spans="1:11" s="3" customFormat="1" ht="12" customHeight="1" x14ac:dyDescent="0.25">
      <c r="A67" s="19" t="s">
        <v>52</v>
      </c>
      <c r="B67" s="89"/>
      <c r="C67" s="337" t="s">
        <v>36</v>
      </c>
      <c r="D67" s="338"/>
      <c r="E67" s="338"/>
      <c r="F67" s="339"/>
      <c r="G67" s="70">
        <f>'STORED MATERIALS'!G36</f>
        <v>0</v>
      </c>
      <c r="H67" s="70">
        <f>'STORED MATERIALS'!L36</f>
        <v>0</v>
      </c>
      <c r="I67" s="202">
        <f t="shared" si="6"/>
        <v>0</v>
      </c>
      <c r="J67" s="348"/>
      <c r="K67" s="349"/>
    </row>
    <row r="68" spans="1:11" s="3" customFormat="1" ht="12" customHeight="1" x14ac:dyDescent="0.25">
      <c r="A68" s="20" t="s">
        <v>53</v>
      </c>
      <c r="B68" s="90"/>
      <c r="C68" s="337" t="s">
        <v>47</v>
      </c>
      <c r="D68" s="338"/>
      <c r="E68" s="338"/>
      <c r="F68" s="339"/>
      <c r="G68" s="202">
        <f>SUBTOTAL(9,G17:G67)</f>
        <v>0</v>
      </c>
      <c r="H68" s="36">
        <f>SUBTOTAL(9,H17:H67)</f>
        <v>0</v>
      </c>
      <c r="I68" s="202">
        <f>SUBTOTAL(9,I17:I67)</f>
        <v>0</v>
      </c>
      <c r="J68" s="348"/>
      <c r="K68" s="349"/>
    </row>
    <row r="69" spans="1:11" s="3" customFormat="1" ht="12" customHeight="1" x14ac:dyDescent="0.25">
      <c r="A69" s="19" t="s">
        <v>54</v>
      </c>
      <c r="B69" s="89"/>
      <c r="C69" s="337" t="s">
        <v>208</v>
      </c>
      <c r="D69" s="338"/>
      <c r="E69" s="338"/>
      <c r="F69" s="338"/>
      <c r="G69" s="338"/>
      <c r="H69" s="339"/>
      <c r="I69" s="202">
        <f>(I68*0.1)</f>
        <v>0</v>
      </c>
      <c r="J69" s="348"/>
      <c r="K69" s="349"/>
    </row>
    <row r="70" spans="1:11" s="3" customFormat="1" ht="12" customHeight="1" x14ac:dyDescent="0.25">
      <c r="A70" s="20" t="s">
        <v>55</v>
      </c>
      <c r="B70" s="90"/>
      <c r="C70" s="337" t="s">
        <v>32</v>
      </c>
      <c r="D70" s="338"/>
      <c r="E70" s="338"/>
      <c r="F70" s="338"/>
      <c r="G70" s="338"/>
      <c r="H70" s="339"/>
      <c r="I70" s="202">
        <f>I68-I69</f>
        <v>0</v>
      </c>
      <c r="J70" s="348"/>
      <c r="K70" s="349"/>
    </row>
    <row r="71" spans="1:11" s="3" customFormat="1" ht="12" customHeight="1" x14ac:dyDescent="0.25">
      <c r="A71" s="19" t="s">
        <v>56</v>
      </c>
      <c r="B71" s="89"/>
      <c r="C71" s="337" t="s">
        <v>33</v>
      </c>
      <c r="D71" s="338"/>
      <c r="E71" s="338"/>
      <c r="F71" s="338"/>
      <c r="G71" s="338"/>
      <c r="H71" s="339"/>
      <c r="I71" s="201">
        <v>0</v>
      </c>
      <c r="J71" s="348"/>
      <c r="K71" s="349"/>
    </row>
    <row r="72" spans="1:11" s="3" customFormat="1" ht="12" customHeight="1" x14ac:dyDescent="0.25">
      <c r="A72" s="20" t="s">
        <v>57</v>
      </c>
      <c r="B72" s="90"/>
      <c r="C72" s="337" t="s">
        <v>34</v>
      </c>
      <c r="D72" s="338"/>
      <c r="E72" s="338"/>
      <c r="F72" s="338"/>
      <c r="G72" s="338"/>
      <c r="H72" s="338"/>
      <c r="I72" s="202">
        <f>I70-I71</f>
        <v>0</v>
      </c>
      <c r="J72" s="350"/>
      <c r="K72" s="351"/>
    </row>
    <row r="73" spans="1:11" s="3" customFormat="1" ht="6.75" customHeight="1" x14ac:dyDescent="0.25">
      <c r="A73" s="22"/>
      <c r="B73" s="48"/>
      <c r="C73" s="9"/>
      <c r="D73" s="9"/>
      <c r="E73" s="9"/>
      <c r="F73" s="9"/>
      <c r="G73" s="9"/>
      <c r="H73" s="9"/>
      <c r="I73" s="11"/>
      <c r="J73" s="7"/>
      <c r="K73" s="24"/>
    </row>
    <row r="74" spans="1:11" s="3" customFormat="1" ht="12" customHeight="1" x14ac:dyDescent="0.25">
      <c r="A74" s="353" t="s">
        <v>256</v>
      </c>
      <c r="B74" s="353"/>
      <c r="C74" s="353"/>
      <c r="D74" s="353"/>
      <c r="E74" s="353"/>
      <c r="F74" s="353"/>
      <c r="G74" s="353"/>
      <c r="H74" s="353"/>
      <c r="I74" s="353"/>
      <c r="J74" s="354" t="str">
        <f>IF(I71=0," ",I71)</f>
        <v xml:space="preserve"> </v>
      </c>
      <c r="K74" s="354"/>
    </row>
    <row r="75" spans="1:11" s="3" customFormat="1" ht="12" customHeight="1" x14ac:dyDescent="0.25">
      <c r="A75" s="353" t="s">
        <v>257</v>
      </c>
      <c r="B75" s="353"/>
      <c r="C75" s="353"/>
      <c r="D75" s="353"/>
      <c r="E75" s="353"/>
      <c r="F75" s="259"/>
      <c r="G75" s="10" t="s">
        <v>226</v>
      </c>
      <c r="J75" s="9"/>
      <c r="K75" s="11"/>
    </row>
    <row r="76" spans="1:11" s="9" customFormat="1" ht="6" customHeight="1" x14ac:dyDescent="0.25">
      <c r="A76" s="48"/>
      <c r="B76" s="48"/>
      <c r="C76" s="352"/>
      <c r="D76" s="352"/>
      <c r="E76" s="352"/>
      <c r="F76" s="11"/>
      <c r="G76" s="11"/>
      <c r="H76" s="11"/>
      <c r="I76" s="11"/>
      <c r="K76" s="11"/>
    </row>
    <row r="77" spans="1:11" s="9" customFormat="1" ht="12" customHeight="1" x14ac:dyDescent="0.25">
      <c r="A77" s="332"/>
      <c r="B77" s="332"/>
      <c r="C77" s="332"/>
      <c r="D77" s="332"/>
      <c r="E77" s="332"/>
      <c r="F77" s="11"/>
      <c r="G77" s="335"/>
      <c r="H77" s="335"/>
      <c r="I77" s="11"/>
      <c r="J77" s="336"/>
      <c r="K77" s="336"/>
    </row>
    <row r="78" spans="1:11" s="3" customFormat="1" ht="12" customHeight="1" x14ac:dyDescent="0.25">
      <c r="A78" s="333" t="s">
        <v>211</v>
      </c>
      <c r="B78" s="333"/>
      <c r="C78" s="333"/>
      <c r="D78" s="333"/>
      <c r="E78" s="333"/>
      <c r="G78" s="333" t="s">
        <v>181</v>
      </c>
      <c r="H78" s="333"/>
      <c r="J78" s="333" t="s">
        <v>38</v>
      </c>
      <c r="K78" s="333"/>
    </row>
    <row r="79" spans="1:11" s="3" customFormat="1" ht="6" customHeight="1" x14ac:dyDescent="0.25">
      <c r="A79" s="23"/>
      <c r="B79" s="86"/>
      <c r="C79" s="8"/>
      <c r="D79" s="8"/>
      <c r="E79" s="8"/>
      <c r="F79" s="8"/>
      <c r="G79" s="8"/>
      <c r="H79" s="8"/>
      <c r="I79" s="8"/>
      <c r="J79" s="8"/>
      <c r="K79" s="8"/>
    </row>
    <row r="80" spans="1:11" s="3" customFormat="1" ht="12" customHeight="1" x14ac:dyDescent="0.25">
      <c r="A80" s="346" t="s">
        <v>48</v>
      </c>
      <c r="B80" s="347"/>
      <c r="C80" s="347"/>
      <c r="D80" s="347"/>
      <c r="E80" s="12"/>
      <c r="F80" s="12"/>
      <c r="G80" s="12"/>
      <c r="H80" s="12"/>
      <c r="I80" s="12"/>
      <c r="J80" s="12"/>
      <c r="K80" s="16"/>
    </row>
    <row r="81" spans="1:11" s="3" customFormat="1" ht="12" customHeight="1" x14ac:dyDescent="0.25">
      <c r="A81" s="18" t="s">
        <v>38</v>
      </c>
      <c r="B81" s="85"/>
      <c r="C81" s="13"/>
      <c r="D81" s="334" t="s">
        <v>49</v>
      </c>
      <c r="E81" s="334"/>
      <c r="F81" s="334"/>
      <c r="G81" s="14"/>
      <c r="H81" s="334" t="s">
        <v>189</v>
      </c>
      <c r="I81" s="334"/>
      <c r="J81" s="14"/>
      <c r="K81" s="17"/>
    </row>
    <row r="82" spans="1:11" s="3" customFormat="1" ht="12" customHeight="1" x14ac:dyDescent="0.25">
      <c r="A82" s="15"/>
      <c r="B82" s="91"/>
      <c r="C82" s="12"/>
      <c r="D82" s="12"/>
      <c r="E82" s="12"/>
      <c r="F82" s="12"/>
      <c r="G82" s="12"/>
      <c r="H82" s="12"/>
      <c r="I82" s="12"/>
      <c r="J82" s="12"/>
      <c r="K82" s="17"/>
    </row>
    <row r="83" spans="1:11" s="3" customFormat="1" ht="12" customHeight="1" x14ac:dyDescent="0.25">
      <c r="A83" s="357" t="s">
        <v>190</v>
      </c>
      <c r="B83" s="358"/>
      <c r="C83" s="358"/>
      <c r="D83" s="358"/>
      <c r="E83" s="358"/>
      <c r="F83" s="358"/>
      <c r="G83" s="120"/>
      <c r="H83" s="12"/>
      <c r="I83" s="12"/>
      <c r="J83" s="12"/>
      <c r="K83" s="17"/>
    </row>
    <row r="84" spans="1:11" s="3" customFormat="1" ht="12" customHeight="1" x14ac:dyDescent="0.25">
      <c r="A84" s="329"/>
      <c r="B84" s="330"/>
      <c r="C84" s="330"/>
      <c r="D84" s="330"/>
      <c r="E84" s="330"/>
      <c r="F84" s="330"/>
      <c r="G84" s="330"/>
      <c r="H84" s="330"/>
      <c r="I84" s="330"/>
      <c r="J84" s="330"/>
      <c r="K84" s="331"/>
    </row>
    <row r="85" spans="1:11" s="3" customFormat="1" ht="12" customHeight="1" x14ac:dyDescent="0.25">
      <c r="A85" s="4"/>
      <c r="B85" s="84"/>
    </row>
    <row r="86" spans="1:11" s="3" customFormat="1" ht="12" customHeight="1" x14ac:dyDescent="0.25">
      <c r="A86" s="4"/>
      <c r="B86" s="84"/>
    </row>
    <row r="87" spans="1:11" s="3" customFormat="1" ht="12" customHeight="1" x14ac:dyDescent="0.25">
      <c r="A87" s="4"/>
      <c r="B87" s="84"/>
    </row>
    <row r="88" spans="1:11" s="3" customFormat="1" ht="12" customHeight="1" x14ac:dyDescent="0.25">
      <c r="A88" s="4"/>
      <c r="B88" s="84"/>
    </row>
    <row r="89" spans="1:11" s="3" customFormat="1" ht="12" customHeight="1" x14ac:dyDescent="0.25">
      <c r="A89" s="4"/>
      <c r="B89" s="84"/>
    </row>
    <row r="90" spans="1:11" s="3" customFormat="1" ht="12" customHeight="1" x14ac:dyDescent="0.25">
      <c r="A90" s="4"/>
      <c r="B90" s="84"/>
    </row>
    <row r="91" spans="1:11" s="3" customFormat="1" ht="12" customHeight="1" x14ac:dyDescent="0.25">
      <c r="A91" s="4"/>
      <c r="B91" s="84"/>
    </row>
    <row r="92" spans="1:11" s="3" customFormat="1" ht="12" customHeight="1" x14ac:dyDescent="0.25">
      <c r="A92" s="4"/>
      <c r="B92" s="84"/>
    </row>
    <row r="93" spans="1:11" ht="12" customHeight="1" x14ac:dyDescent="0.25"/>
    <row r="94" spans="1:11" ht="12" customHeight="1" x14ac:dyDescent="0.25"/>
    <row r="95" spans="1:11" ht="12" customHeight="1" x14ac:dyDescent="0.25"/>
    <row r="96" spans="1:11"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sheetData>
  <sheetProtection algorithmName="SHA-512" hashValue="PXbAFKkf7OyDBRGoyZ1zHmyZHTdHr2Z+q2UgxkX+hXCKFCTiEQfL6q74ooreh6qpEXLce9/EfNDO7Hpc4z7rvA==" saltValue="CMrRcjZBVi5p5Omrmn2T0w==" spinCount="100000" sheet="1" objects="1" scenarios="1"/>
  <mergeCells count="96">
    <mergeCell ref="C49:E49"/>
    <mergeCell ref="A6:K6"/>
    <mergeCell ref="A5:K5"/>
    <mergeCell ref="A7:K7"/>
    <mergeCell ref="C22:E22"/>
    <mergeCell ref="D24:E24"/>
    <mergeCell ref="J8:K8"/>
    <mergeCell ref="J10:K10"/>
    <mergeCell ref="C16:E16"/>
    <mergeCell ref="D10:F10"/>
    <mergeCell ref="D25:E25"/>
    <mergeCell ref="C17:E17"/>
    <mergeCell ref="C18:E18"/>
    <mergeCell ref="C19:E19"/>
    <mergeCell ref="A11:K11"/>
    <mergeCell ref="C37:E37"/>
    <mergeCell ref="C23:E23"/>
    <mergeCell ref="A12:E12"/>
    <mergeCell ref="G12:K12"/>
    <mergeCell ref="A13:E13"/>
    <mergeCell ref="G13:H13"/>
    <mergeCell ref="A14:K14"/>
    <mergeCell ref="C34:E34"/>
    <mergeCell ref="C35:E35"/>
    <mergeCell ref="C36:E36"/>
    <mergeCell ref="C20:E20"/>
    <mergeCell ref="C21:E21"/>
    <mergeCell ref="C29:E29"/>
    <mergeCell ref="C30:E30"/>
    <mergeCell ref="C31:E31"/>
    <mergeCell ref="C32:E32"/>
    <mergeCell ref="C33:E33"/>
    <mergeCell ref="J66:K72"/>
    <mergeCell ref="C76:E76"/>
    <mergeCell ref="A75:E75"/>
    <mergeCell ref="J74:K74"/>
    <mergeCell ref="A74:I74"/>
    <mergeCell ref="C72:H72"/>
    <mergeCell ref="C45:E45"/>
    <mergeCell ref="C54:E54"/>
    <mergeCell ref="C55:E55"/>
    <mergeCell ref="D57:E57"/>
    <mergeCell ref="C70:H70"/>
    <mergeCell ref="C66:F66"/>
    <mergeCell ref="C67:F67"/>
    <mergeCell ref="C68:F68"/>
    <mergeCell ref="C60:E60"/>
    <mergeCell ref="C56:E56"/>
    <mergeCell ref="C69:H69"/>
    <mergeCell ref="C71:H71"/>
    <mergeCell ref="C46:E46"/>
    <mergeCell ref="C47:E47"/>
    <mergeCell ref="C48:E48"/>
    <mergeCell ref="A84:K84"/>
    <mergeCell ref="A77:E77"/>
    <mergeCell ref="A78:E78"/>
    <mergeCell ref="G78:H78"/>
    <mergeCell ref="D81:F81"/>
    <mergeCell ref="G77:H77"/>
    <mergeCell ref="J77:K77"/>
    <mergeCell ref="H81:I81"/>
    <mergeCell ref="A80:D80"/>
    <mergeCell ref="J78:K78"/>
    <mergeCell ref="A83:F83"/>
    <mergeCell ref="A1:K1"/>
    <mergeCell ref="A3:K3"/>
    <mergeCell ref="A4:K4"/>
    <mergeCell ref="D8:F8"/>
    <mergeCell ref="D9:F9"/>
    <mergeCell ref="H9:I9"/>
    <mergeCell ref="H8:I8"/>
    <mergeCell ref="J9:K9"/>
    <mergeCell ref="A2:K2"/>
    <mergeCell ref="C65:E65"/>
    <mergeCell ref="C61:D61"/>
    <mergeCell ref="C62:D62"/>
    <mergeCell ref="D58:E58"/>
    <mergeCell ref="C59:E59"/>
    <mergeCell ref="C63:E63"/>
    <mergeCell ref="C64:E64"/>
    <mergeCell ref="M16:N16"/>
    <mergeCell ref="M17:N37"/>
    <mergeCell ref="C51:E51"/>
    <mergeCell ref="C52:E52"/>
    <mergeCell ref="C53:E53"/>
    <mergeCell ref="C41:E41"/>
    <mergeCell ref="C42:E42"/>
    <mergeCell ref="C43:E43"/>
    <mergeCell ref="C50:E50"/>
    <mergeCell ref="C44:E44"/>
    <mergeCell ref="C38:E38"/>
    <mergeCell ref="C39:E39"/>
    <mergeCell ref="C40:E40"/>
    <mergeCell ref="C26:E26"/>
    <mergeCell ref="C27:E27"/>
    <mergeCell ref="C28:E28"/>
  </mergeCells>
  <phoneticPr fontId="41" type="noConversion"/>
  <conditionalFormatting sqref="J9:K9">
    <cfRule type="containsText" dxfId="21" priority="7" operator="containsText" text="linked cell">
      <formula>NOT(ISERROR(SEARCH("linked cell",J9)))</formula>
    </cfRule>
  </conditionalFormatting>
  <conditionalFormatting sqref="J74">
    <cfRule type="containsText" dxfId="20" priority="6" operator="containsText" text="linked cell">
      <formula>NOT(ISERROR(SEARCH("linked cell",J74)))</formula>
    </cfRule>
  </conditionalFormatting>
  <conditionalFormatting sqref="D8:F10">
    <cfRule type="containsText" dxfId="19" priority="5" operator="containsText" text="linked">
      <formula>NOT(ISERROR(SEARCH("linked",D8)))</formula>
    </cfRule>
  </conditionalFormatting>
  <conditionalFormatting sqref="J8:K10">
    <cfRule type="containsText" dxfId="18" priority="4" operator="containsText" text="linked">
      <formula>NOT(ISERROR(SEARCH("linked",J8)))</formula>
    </cfRule>
  </conditionalFormatting>
  <conditionalFormatting sqref="A77:E77">
    <cfRule type="containsText" dxfId="17" priority="3" operator="containsText" text="linked">
      <formula>NOT(ISERROR(SEARCH("linked",A77)))</formula>
    </cfRule>
  </conditionalFormatting>
  <conditionalFormatting sqref="J77:K77">
    <cfRule type="containsText" dxfId="16" priority="2" operator="containsText" text="linked">
      <formula>NOT(ISERROR(SEARCH("linked",J77)))</formula>
    </cfRule>
  </conditionalFormatting>
  <conditionalFormatting sqref="F12">
    <cfRule type="cellIs" dxfId="15" priority="1" operator="equal">
      <formula>0</formula>
    </cfRule>
  </conditionalFormatting>
  <printOptions horizontalCentered="1"/>
  <pageMargins left="0.32500000000000001" right="0.25" top="0.2" bottom="0" header="0.3" footer="0.1"/>
  <pageSetup scale="81" orientation="portrait" blackAndWhite="1" r:id="rId1"/>
  <ignoredErrors>
    <ignoredError sqref="A66:A72 A62" numberStoredAsText="1"/>
    <ignoredError sqref="J65 J60" formula="1"/>
    <ignoredError sqref="D24:D25 D57" unlockedFormula="1"/>
  </ignoredErrors>
  <legacyDrawing r:id="rId2"/>
  <extLst>
    <ext xmlns:mx="http://schemas.microsoft.com/office/mac/excel/2008/main" uri="{64002731-A6B0-56B0-2670-7721B7C09600}">
      <mx:PLV Mode="1" OnePage="0" WScale="7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
  <sheetViews>
    <sheetView topLeftCell="L1" workbookViewId="0">
      <selection activeCell="AO6" sqref="AO6"/>
    </sheetView>
  </sheetViews>
  <sheetFormatPr defaultColWidth="8.85546875" defaultRowHeight="13.5" customHeight="1" x14ac:dyDescent="0.2"/>
  <cols>
    <col min="1" max="44" width="6.85546875" style="55" customWidth="1"/>
    <col min="45" max="16384" width="8.85546875" style="55"/>
  </cols>
  <sheetData>
    <row r="1" spans="1:44" ht="13.5" customHeight="1" x14ac:dyDescent="0.2">
      <c r="A1" s="58" t="s">
        <v>157</v>
      </c>
    </row>
    <row r="3" spans="1:44" ht="13.5" customHeight="1" x14ac:dyDescent="0.2">
      <c r="A3" s="55" t="s">
        <v>158</v>
      </c>
    </row>
    <row r="5" spans="1:44" s="56" customFormat="1" ht="25.5" customHeight="1" x14ac:dyDescent="0.2">
      <c r="A5" s="57" t="s">
        <v>103</v>
      </c>
      <c r="B5" s="57" t="s">
        <v>103</v>
      </c>
      <c r="C5" s="57" t="s">
        <v>103</v>
      </c>
      <c r="D5" s="57" t="s">
        <v>103</v>
      </c>
      <c r="E5" s="57" t="s">
        <v>103</v>
      </c>
      <c r="F5" s="57" t="s">
        <v>103</v>
      </c>
      <c r="G5" s="57" t="s">
        <v>103</v>
      </c>
      <c r="H5" s="57" t="s">
        <v>103</v>
      </c>
      <c r="I5" s="57" t="s">
        <v>103</v>
      </c>
      <c r="J5" s="57" t="s">
        <v>103</v>
      </c>
      <c r="K5" s="57" t="s">
        <v>103</v>
      </c>
      <c r="L5" s="57" t="s">
        <v>103</v>
      </c>
      <c r="M5" s="57" t="s">
        <v>103</v>
      </c>
      <c r="N5" s="57" t="s">
        <v>103</v>
      </c>
      <c r="O5" s="57" t="s">
        <v>103</v>
      </c>
      <c r="P5" s="57" t="s">
        <v>103</v>
      </c>
      <c r="Q5" s="57" t="s">
        <v>103</v>
      </c>
      <c r="R5" s="57" t="s">
        <v>103</v>
      </c>
      <c r="S5" s="57" t="s">
        <v>103</v>
      </c>
      <c r="T5" s="57" t="s">
        <v>103</v>
      </c>
      <c r="U5" s="57" t="s">
        <v>103</v>
      </c>
      <c r="V5" s="57" t="s">
        <v>103</v>
      </c>
      <c r="W5" s="57" t="s">
        <v>103</v>
      </c>
      <c r="X5" s="57" t="s">
        <v>103</v>
      </c>
      <c r="Y5" s="57" t="s">
        <v>103</v>
      </c>
      <c r="Z5" s="57" t="s">
        <v>103</v>
      </c>
      <c r="AA5" s="57" t="s">
        <v>103</v>
      </c>
      <c r="AB5" s="57" t="s">
        <v>103</v>
      </c>
      <c r="AC5" s="57" t="s">
        <v>103</v>
      </c>
      <c r="AD5" s="57" t="s">
        <v>103</v>
      </c>
      <c r="AE5" s="57" t="s">
        <v>103</v>
      </c>
      <c r="AF5" s="57" t="s">
        <v>103</v>
      </c>
      <c r="AG5" s="57" t="s">
        <v>103</v>
      </c>
      <c r="AH5" s="57" t="s">
        <v>103</v>
      </c>
      <c r="AI5" s="57" t="s">
        <v>103</v>
      </c>
      <c r="AJ5" s="57" t="s">
        <v>103</v>
      </c>
      <c r="AK5" s="57" t="s">
        <v>103</v>
      </c>
      <c r="AL5" s="57" t="s">
        <v>103</v>
      </c>
      <c r="AM5" s="57" t="s">
        <v>103</v>
      </c>
      <c r="AN5" s="57" t="s">
        <v>103</v>
      </c>
      <c r="AO5" s="57" t="s">
        <v>103</v>
      </c>
      <c r="AP5" s="57" t="s">
        <v>103</v>
      </c>
      <c r="AQ5" s="57" t="s">
        <v>103</v>
      </c>
      <c r="AR5" s="57"/>
    </row>
    <row r="6" spans="1:44" s="56" customFormat="1" ht="13.5" customHeight="1" x14ac:dyDescent="0.2">
      <c r="A6" s="56">
        <v>1</v>
      </c>
      <c r="B6" s="56">
        <v>2</v>
      </c>
      <c r="C6" s="56">
        <v>3</v>
      </c>
      <c r="D6" s="56">
        <v>4</v>
      </c>
      <c r="E6" s="56">
        <v>5</v>
      </c>
      <c r="F6" s="56">
        <v>6</v>
      </c>
      <c r="G6" s="56">
        <v>7</v>
      </c>
      <c r="H6" s="56">
        <v>8</v>
      </c>
      <c r="I6" s="56">
        <v>9</v>
      </c>
      <c r="J6" s="56">
        <v>10</v>
      </c>
      <c r="K6" s="56">
        <v>11</v>
      </c>
      <c r="L6" s="56">
        <v>12</v>
      </c>
      <c r="M6" s="56">
        <v>13</v>
      </c>
      <c r="N6" s="56">
        <v>14</v>
      </c>
      <c r="O6" s="56">
        <v>15</v>
      </c>
      <c r="P6" s="56">
        <v>16</v>
      </c>
      <c r="Q6" s="56">
        <v>17</v>
      </c>
      <c r="R6" s="56">
        <v>18</v>
      </c>
      <c r="S6" s="56">
        <v>19</v>
      </c>
      <c r="T6" s="56">
        <v>20</v>
      </c>
      <c r="U6" s="56">
        <v>21</v>
      </c>
      <c r="V6" s="56">
        <v>22</v>
      </c>
      <c r="W6" s="56">
        <v>23</v>
      </c>
      <c r="X6" s="56">
        <v>24</v>
      </c>
      <c r="Y6" s="56">
        <v>25</v>
      </c>
      <c r="Z6" s="56">
        <v>26</v>
      </c>
      <c r="AA6" s="56">
        <v>27</v>
      </c>
      <c r="AB6" s="56">
        <v>28</v>
      </c>
      <c r="AC6" s="56">
        <v>29</v>
      </c>
      <c r="AD6" s="56">
        <v>30</v>
      </c>
      <c r="AE6" s="56">
        <v>31</v>
      </c>
      <c r="AF6" s="56">
        <v>32</v>
      </c>
      <c r="AG6" s="56">
        <v>33</v>
      </c>
      <c r="AH6" s="56">
        <v>34</v>
      </c>
      <c r="AI6" s="56">
        <v>35</v>
      </c>
      <c r="AJ6" s="56">
        <v>36</v>
      </c>
      <c r="AK6" s="56">
        <v>37</v>
      </c>
      <c r="AL6" s="56">
        <v>38</v>
      </c>
      <c r="AM6" s="56">
        <v>39</v>
      </c>
      <c r="AN6" s="56">
        <v>40</v>
      </c>
      <c r="AO6" s="56">
        <v>41</v>
      </c>
      <c r="AP6" s="56">
        <v>42</v>
      </c>
      <c r="AQ6" s="56">
        <v>43</v>
      </c>
    </row>
  </sheetData>
  <sheetProtection password="DF47" sheet="1" objects="1" scenario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8"/>
  <sheetViews>
    <sheetView showGridLines="0" view="pageBreakPreview" zoomScaleNormal="100" zoomScaleSheetLayoutView="100" workbookViewId="0">
      <selection activeCell="H14" sqref="H14"/>
    </sheetView>
  </sheetViews>
  <sheetFormatPr defaultColWidth="8.85546875" defaultRowHeight="15" x14ac:dyDescent="0.25"/>
  <cols>
    <col min="1" max="1" width="4" customWidth="1"/>
    <col min="3" max="3" width="10.85546875" customWidth="1"/>
    <col min="4" max="4" width="10.85546875" bestFit="1" customWidth="1"/>
    <col min="5" max="5" width="10.42578125" customWidth="1"/>
    <col min="7" max="7" width="11.42578125" customWidth="1"/>
    <col min="8" max="8" width="9.42578125" customWidth="1"/>
  </cols>
  <sheetData>
    <row r="1" spans="1:10" x14ac:dyDescent="0.25">
      <c r="A1" s="304" t="s">
        <v>39</v>
      </c>
      <c r="B1" s="304"/>
      <c r="C1" s="304"/>
      <c r="D1" s="304"/>
      <c r="E1" s="304"/>
      <c r="F1" s="304"/>
      <c r="G1" s="304"/>
      <c r="H1" s="304"/>
      <c r="I1" s="304"/>
      <c r="J1" s="304"/>
    </row>
    <row r="2" spans="1:10" x14ac:dyDescent="0.25">
      <c r="A2" s="305" t="s">
        <v>40</v>
      </c>
      <c r="B2" s="305"/>
      <c r="C2" s="305"/>
      <c r="D2" s="305"/>
      <c r="E2" s="305"/>
      <c r="F2" s="305"/>
      <c r="G2" s="305"/>
      <c r="H2" s="305"/>
      <c r="I2" s="305"/>
      <c r="J2" s="305"/>
    </row>
    <row r="3" spans="1:10" x14ac:dyDescent="0.25">
      <c r="A3" s="305" t="s">
        <v>41</v>
      </c>
      <c r="B3" s="305"/>
      <c r="C3" s="305"/>
      <c r="D3" s="305"/>
      <c r="E3" s="305"/>
      <c r="F3" s="305"/>
      <c r="G3" s="305"/>
      <c r="H3" s="305"/>
      <c r="I3" s="305"/>
      <c r="J3" s="305"/>
    </row>
    <row r="4" spans="1:10" x14ac:dyDescent="0.25">
      <c r="A4" s="305"/>
      <c r="B4" s="305"/>
      <c r="C4" s="305"/>
      <c r="D4" s="305"/>
      <c r="E4" s="305"/>
      <c r="F4" s="305"/>
      <c r="G4" s="305"/>
      <c r="H4" s="305"/>
      <c r="I4" s="305"/>
      <c r="J4" s="305"/>
    </row>
    <row r="5" spans="1:10" x14ac:dyDescent="0.25">
      <c r="A5" s="278" t="s">
        <v>58</v>
      </c>
      <c r="B5" s="278"/>
      <c r="C5" s="278"/>
      <c r="D5" s="278"/>
      <c r="E5" s="278"/>
      <c r="F5" s="278"/>
      <c r="G5" s="278"/>
      <c r="H5" s="278"/>
      <c r="I5" s="278"/>
      <c r="J5" s="278"/>
    </row>
    <row r="6" spans="1:10" x14ac:dyDescent="0.25">
      <c r="A6" s="301"/>
      <c r="B6" s="301"/>
      <c r="C6" s="301"/>
      <c r="D6" s="301"/>
      <c r="E6" s="301"/>
      <c r="F6" s="301"/>
      <c r="G6" s="301"/>
      <c r="H6" s="301"/>
      <c r="I6" s="301"/>
      <c r="J6" s="301"/>
    </row>
    <row r="7" spans="1:10" x14ac:dyDescent="0.25">
      <c r="A7" s="356" t="s">
        <v>37</v>
      </c>
      <c r="B7" s="356"/>
      <c r="C7" s="325" t="str">
        <f>IF('D102 RECONCILIATION'!C8=0,"Linked Cell",'D102 RECONCILIATION'!C8)</f>
        <v>Linked Cell</v>
      </c>
      <c r="D7" s="325"/>
      <c r="E7" s="325"/>
      <c r="F7" s="6"/>
      <c r="G7" s="365" t="s">
        <v>38</v>
      </c>
      <c r="H7" s="365"/>
      <c r="I7" s="371" t="str">
        <f>IF('D102 RECONCILIATION'!I8=0,"Linked Cell",'D102 RECONCILIATION'!I8)</f>
        <v xml:space="preserve"> </v>
      </c>
      <c r="J7" s="325"/>
    </row>
    <row r="8" spans="1:10" x14ac:dyDescent="0.25">
      <c r="A8" s="80" t="s">
        <v>42</v>
      </c>
      <c r="B8" s="6"/>
      <c r="C8" s="325" t="str">
        <f>IF('D102 RECONCILIATION'!C9=0,"Linked Cell",'D102 RECONCILIATION'!C9)</f>
        <v>Linked Cell</v>
      </c>
      <c r="D8" s="325"/>
      <c r="E8" s="325"/>
      <c r="F8" s="6"/>
      <c r="G8" s="365" t="s">
        <v>44</v>
      </c>
      <c r="H8" s="365"/>
      <c r="I8" s="372" t="str">
        <f>IF('D102 RECONCILIATION'!I9=0,"Linked Cell",'D102 RECONCILIATION'!I9)</f>
        <v xml:space="preserve"> </v>
      </c>
      <c r="J8" s="372"/>
    </row>
    <row r="9" spans="1:10" x14ac:dyDescent="0.25">
      <c r="A9" s="356" t="s">
        <v>43</v>
      </c>
      <c r="B9" s="356"/>
      <c r="C9" s="325" t="str">
        <f>IF('D102 RECONCILIATION'!C10=0,"Linked Cell",'D102 RECONCILIATION'!C10)</f>
        <v>Linked Cell</v>
      </c>
      <c r="D9" s="325"/>
      <c r="E9" s="325"/>
      <c r="F9" s="6"/>
      <c r="G9" s="118" t="s">
        <v>186</v>
      </c>
      <c r="H9" s="81"/>
      <c r="I9" s="371" t="str">
        <f>IF('D102 RECONCILIATION'!I10=0,"Linked Cell",'D102 RECONCILIATION'!I10)</f>
        <v>Linked Cell</v>
      </c>
      <c r="J9" s="325"/>
    </row>
    <row r="10" spans="1:10" x14ac:dyDescent="0.25">
      <c r="A10" s="223"/>
      <c r="B10" s="223"/>
      <c r="C10" s="225"/>
      <c r="D10" s="225"/>
      <c r="E10" s="225"/>
      <c r="F10" s="6"/>
      <c r="G10" s="224"/>
      <c r="H10" s="224"/>
      <c r="I10" s="226"/>
      <c r="J10" s="225"/>
    </row>
    <row r="12" spans="1:10" s="55" customFormat="1" ht="13.35" customHeight="1" x14ac:dyDescent="0.2">
      <c r="A12" s="373" t="s">
        <v>197</v>
      </c>
      <c r="B12" s="373"/>
      <c r="C12" s="373"/>
      <c r="D12" s="373"/>
      <c r="E12" s="373"/>
      <c r="F12" s="373"/>
      <c r="G12" s="373"/>
      <c r="H12" s="373"/>
      <c r="I12" s="373"/>
      <c r="J12" s="373"/>
    </row>
    <row r="13" spans="1:10" s="55" customFormat="1" ht="13.35" customHeight="1" x14ac:dyDescent="0.2"/>
    <row r="14" spans="1:10" s="81" customFormat="1" ht="13.35" customHeight="1" x14ac:dyDescent="0.25">
      <c r="B14" s="356" t="s">
        <v>167</v>
      </c>
      <c r="C14" s="356"/>
      <c r="D14" s="356"/>
      <c r="E14" s="356"/>
      <c r="F14" s="356"/>
      <c r="G14" s="356"/>
      <c r="H14" s="124"/>
      <c r="I14" s="356" t="s">
        <v>168</v>
      </c>
      <c r="J14" s="356"/>
    </row>
    <row r="15" spans="1:10" s="55" customFormat="1" ht="37.5" customHeight="1" x14ac:dyDescent="0.2">
      <c r="B15" s="369" t="s">
        <v>169</v>
      </c>
      <c r="C15" s="369"/>
      <c r="D15" s="369"/>
      <c r="E15" s="369"/>
      <c r="F15" s="369"/>
      <c r="G15" s="369"/>
      <c r="H15" s="369"/>
      <c r="I15" s="369"/>
      <c r="J15" s="369"/>
    </row>
    <row r="16" spans="1:10" s="81" customFormat="1" ht="12.75" customHeight="1" x14ac:dyDescent="0.25"/>
    <row r="17" spans="1:10" s="81" customFormat="1" ht="13.35" customHeight="1" x14ac:dyDescent="0.25">
      <c r="B17" s="363"/>
      <c r="C17" s="363"/>
      <c r="G17" s="364"/>
      <c r="H17" s="364"/>
      <c r="I17" s="364"/>
      <c r="J17" s="364"/>
    </row>
    <row r="18" spans="1:10" s="81" customFormat="1" ht="13.35" customHeight="1" x14ac:dyDescent="0.25">
      <c r="B18" s="81" t="s">
        <v>38</v>
      </c>
      <c r="G18" s="81" t="s">
        <v>98</v>
      </c>
    </row>
    <row r="19" spans="1:10" s="250" customFormat="1" ht="13.35" customHeight="1" x14ac:dyDescent="0.25"/>
    <row r="20" spans="1:10" s="250" customFormat="1" ht="13.35" customHeight="1" x14ac:dyDescent="0.25">
      <c r="G20" s="364"/>
      <c r="H20" s="364"/>
      <c r="I20" s="364"/>
      <c r="J20" s="364"/>
    </row>
    <row r="21" spans="1:10" s="250" customFormat="1" ht="13.35" customHeight="1" x14ac:dyDescent="0.25">
      <c r="G21" s="250" t="s">
        <v>145</v>
      </c>
    </row>
    <row r="22" spans="1:10" s="81" customFormat="1" ht="13.35" customHeight="1" x14ac:dyDescent="0.25"/>
    <row r="23" spans="1:10" s="81" customFormat="1" ht="13.35" customHeight="1" x14ac:dyDescent="0.25">
      <c r="G23" s="300" t="s">
        <v>170</v>
      </c>
      <c r="H23" s="300"/>
      <c r="I23" s="300"/>
      <c r="J23" s="300"/>
    </row>
    <row r="24" spans="1:10" s="81" customFormat="1" ht="13.35" customHeight="1" x14ac:dyDescent="0.2">
      <c r="G24" s="81" t="s">
        <v>181</v>
      </c>
      <c r="H24" s="55"/>
      <c r="I24" s="55"/>
      <c r="J24" s="55"/>
    </row>
    <row r="25" spans="1:10" s="81" customFormat="1" ht="13.35" customHeight="1" x14ac:dyDescent="0.2">
      <c r="H25" s="55"/>
      <c r="I25" s="55"/>
      <c r="J25" s="55"/>
    </row>
    <row r="26" spans="1:10" s="81" customFormat="1" ht="13.35" hidden="1" customHeight="1" x14ac:dyDescent="0.2">
      <c r="H26" s="55"/>
      <c r="I26" s="55"/>
      <c r="J26" s="55"/>
    </row>
    <row r="27" spans="1:10" s="81" customFormat="1" ht="13.35" hidden="1" customHeight="1" x14ac:dyDescent="0.2">
      <c r="A27" s="83" t="s">
        <v>171</v>
      </c>
      <c r="B27" s="370" t="s">
        <v>179</v>
      </c>
      <c r="C27" s="370"/>
      <c r="D27" s="370"/>
      <c r="E27" s="370"/>
      <c r="F27" s="370"/>
    </row>
    <row r="28" spans="1:10" s="55" customFormat="1" ht="13.35" hidden="1" customHeight="1" x14ac:dyDescent="0.2"/>
    <row r="29" spans="1:10" s="81" customFormat="1" ht="13.35" hidden="1" customHeight="1" x14ac:dyDescent="0.25">
      <c r="B29" s="81" t="s">
        <v>172</v>
      </c>
      <c r="D29" s="103"/>
      <c r="E29" s="365" t="s">
        <v>173</v>
      </c>
      <c r="F29" s="365"/>
      <c r="G29" s="365"/>
      <c r="H29" s="365"/>
      <c r="I29" s="365"/>
      <c r="J29" s="365"/>
    </row>
    <row r="30" spans="1:10" s="81" customFormat="1" ht="13.35" hidden="1" customHeight="1" x14ac:dyDescent="0.25">
      <c r="B30" s="366" t="s">
        <v>174</v>
      </c>
      <c r="C30" s="366"/>
      <c r="D30" s="366"/>
      <c r="E30" s="366"/>
      <c r="F30" s="366"/>
      <c r="G30" s="366"/>
      <c r="H30" s="366"/>
      <c r="I30" s="366"/>
      <c r="J30" s="366"/>
    </row>
    <row r="31" spans="1:10" s="81" customFormat="1" ht="13.35" hidden="1" customHeight="1" x14ac:dyDescent="0.25">
      <c r="B31" s="144" t="s">
        <v>195</v>
      </c>
      <c r="F31" s="367"/>
      <c r="G31" s="367"/>
      <c r="H31" s="367"/>
      <c r="I31" s="82" t="s">
        <v>175</v>
      </c>
      <c r="J31" s="104"/>
    </row>
    <row r="32" spans="1:10" s="81" customFormat="1" ht="13.35" hidden="1" customHeight="1" x14ac:dyDescent="0.25">
      <c r="B32" s="81" t="s">
        <v>176</v>
      </c>
      <c r="E32" s="368" t="str">
        <f>IF(C9=0,"Linked Cell",C9)</f>
        <v>Linked Cell</v>
      </c>
      <c r="F32" s="368"/>
      <c r="G32" s="368"/>
      <c r="H32" s="81" t="s">
        <v>177</v>
      </c>
    </row>
    <row r="33" spans="2:10" s="55" customFormat="1" ht="40.5" hidden="1" customHeight="1" x14ac:dyDescent="0.2">
      <c r="B33" s="369" t="s">
        <v>178</v>
      </c>
      <c r="C33" s="369"/>
      <c r="D33" s="369"/>
      <c r="E33" s="369"/>
      <c r="F33" s="369"/>
      <c r="G33" s="369"/>
      <c r="H33" s="369"/>
      <c r="I33" s="369"/>
      <c r="J33" s="369"/>
    </row>
    <row r="34" spans="2:10" s="55" customFormat="1" ht="13.35" hidden="1" customHeight="1" x14ac:dyDescent="0.2"/>
    <row r="35" spans="2:10" s="55" customFormat="1" ht="13.35" hidden="1" customHeight="1" x14ac:dyDescent="0.2">
      <c r="B35" s="58" t="s">
        <v>39</v>
      </c>
    </row>
    <row r="36" spans="2:10" s="55" customFormat="1" ht="13.35" hidden="1" customHeight="1" x14ac:dyDescent="0.2"/>
    <row r="37" spans="2:10" s="55" customFormat="1" ht="13.35" hidden="1" customHeight="1" x14ac:dyDescent="0.2"/>
    <row r="38" spans="2:10" s="55" customFormat="1" ht="13.35" hidden="1" customHeight="1" x14ac:dyDescent="0.2">
      <c r="B38" s="363"/>
      <c r="C38" s="363"/>
      <c r="G38" s="364"/>
      <c r="H38" s="364"/>
      <c r="I38" s="364"/>
      <c r="J38" s="364"/>
    </row>
    <row r="39" spans="2:10" s="55" customFormat="1" ht="13.35" hidden="1" customHeight="1" x14ac:dyDescent="0.2">
      <c r="B39" s="81" t="s">
        <v>38</v>
      </c>
      <c r="C39" s="81"/>
      <c r="G39" s="55" t="s">
        <v>98</v>
      </c>
      <c r="H39" s="81"/>
      <c r="I39" s="81"/>
      <c r="J39" s="81"/>
    </row>
    <row r="40" spans="2:10" s="55" customFormat="1" ht="13.35" hidden="1" customHeight="1" x14ac:dyDescent="0.2"/>
    <row r="41" spans="2:10" s="55" customFormat="1" ht="13.35" hidden="1" customHeight="1" x14ac:dyDescent="0.2">
      <c r="G41" s="364"/>
      <c r="H41" s="364"/>
      <c r="I41" s="364"/>
      <c r="J41" s="364"/>
    </row>
    <row r="42" spans="2:10" s="55" customFormat="1" ht="13.35" hidden="1" customHeight="1" x14ac:dyDescent="0.2">
      <c r="G42" s="81" t="s">
        <v>181</v>
      </c>
    </row>
    <row r="43" spans="2:10" s="55" customFormat="1" ht="13.35" hidden="1" customHeight="1" x14ac:dyDescent="0.2">
      <c r="B43" s="55" t="s">
        <v>180</v>
      </c>
    </row>
    <row r="44" spans="2:10" s="55" customFormat="1" ht="13.35" hidden="1" customHeight="1" x14ac:dyDescent="0.2">
      <c r="B44" s="81"/>
      <c r="C44" s="81"/>
      <c r="D44" s="81"/>
      <c r="E44" s="81"/>
    </row>
    <row r="45" spans="2:10" s="55" customFormat="1" ht="13.35" hidden="1" customHeight="1" x14ac:dyDescent="0.2">
      <c r="B45" s="364"/>
      <c r="C45" s="364"/>
      <c r="D45" s="364"/>
      <c r="E45" s="364"/>
    </row>
    <row r="46" spans="2:10" s="55" customFormat="1" ht="13.35" hidden="1" customHeight="1" x14ac:dyDescent="0.2">
      <c r="B46" s="55" t="s">
        <v>98</v>
      </c>
      <c r="C46" s="81"/>
      <c r="D46" s="81"/>
      <c r="E46" s="81"/>
    </row>
    <row r="47" spans="2:10" s="55" customFormat="1" ht="13.35" hidden="1" customHeight="1" x14ac:dyDescent="0.2"/>
    <row r="48" spans="2:10" s="55" customFormat="1" ht="13.35" hidden="1" customHeight="1" x14ac:dyDescent="0.2">
      <c r="B48" s="145" t="s">
        <v>196</v>
      </c>
      <c r="C48" s="87"/>
      <c r="D48" s="87"/>
      <c r="E48" s="87"/>
    </row>
    <row r="49" spans="2:2" s="55" customFormat="1" ht="13.35" hidden="1" customHeight="1" x14ac:dyDescent="0.2">
      <c r="B49" s="81" t="s">
        <v>181</v>
      </c>
    </row>
    <row r="50" spans="2:2" s="55" customFormat="1" ht="13.35" customHeight="1" x14ac:dyDescent="0.2"/>
    <row r="51" spans="2:2" s="55" customFormat="1" ht="13.35" customHeight="1" x14ac:dyDescent="0.2"/>
    <row r="52" spans="2:2" s="55" customFormat="1" ht="13.35" customHeight="1" x14ac:dyDescent="0.2"/>
    <row r="53" spans="2:2" s="55" customFormat="1" ht="13.35" customHeight="1" x14ac:dyDescent="0.2"/>
    <row r="54" spans="2:2" s="55" customFormat="1" ht="13.35" customHeight="1" x14ac:dyDescent="0.2"/>
    <row r="55" spans="2:2" s="55" customFormat="1" ht="13.35" customHeight="1" x14ac:dyDescent="0.2"/>
    <row r="56" spans="2:2" s="55" customFormat="1" ht="13.35" customHeight="1" x14ac:dyDescent="0.2"/>
    <row r="57" spans="2:2" s="55" customFormat="1" ht="13.35" customHeight="1" x14ac:dyDescent="0.2"/>
    <row r="58" spans="2:2" s="55" customFormat="1" ht="11.25" x14ac:dyDescent="0.2"/>
  </sheetData>
  <sheetProtection algorithmName="SHA-512" hashValue="p9LePpx0vna5IKY5egF0/myzw+Y8cov59Ym3itHetslunxYIYrqPmr5kFxPJP/EEQPvZDjH6PrM8LicQUgCxIQ==" saltValue="jRGNAnbHHQRMBDRrGl2GdA==" spinCount="100000" sheet="1" objects="1" scenarios="1" selectLockedCells="1"/>
  <mergeCells count="34">
    <mergeCell ref="A6:J6"/>
    <mergeCell ref="A1:J1"/>
    <mergeCell ref="A2:J2"/>
    <mergeCell ref="A3:J3"/>
    <mergeCell ref="A4:J4"/>
    <mergeCell ref="A5:J5"/>
    <mergeCell ref="C9:E9"/>
    <mergeCell ref="I9:J9"/>
    <mergeCell ref="B14:G14"/>
    <mergeCell ref="I14:J14"/>
    <mergeCell ref="A7:B7"/>
    <mergeCell ref="A9:B9"/>
    <mergeCell ref="C7:E7"/>
    <mergeCell ref="G7:H7"/>
    <mergeCell ref="I7:J7"/>
    <mergeCell ref="C8:E8"/>
    <mergeCell ref="G8:H8"/>
    <mergeCell ref="I8:J8"/>
    <mergeCell ref="A12:J12"/>
    <mergeCell ref="B15:J15"/>
    <mergeCell ref="B17:C17"/>
    <mergeCell ref="G17:J17"/>
    <mergeCell ref="B27:F27"/>
    <mergeCell ref="B33:J33"/>
    <mergeCell ref="G20:J20"/>
    <mergeCell ref="B38:C38"/>
    <mergeCell ref="G38:J38"/>
    <mergeCell ref="G23:J23"/>
    <mergeCell ref="B45:E45"/>
    <mergeCell ref="E29:J29"/>
    <mergeCell ref="B30:J30"/>
    <mergeCell ref="F31:H31"/>
    <mergeCell ref="E32:G32"/>
    <mergeCell ref="G41:J41"/>
  </mergeCells>
  <phoneticPr fontId="41" type="noConversion"/>
  <conditionalFormatting sqref="I8:J8">
    <cfRule type="containsText" dxfId="14" priority="3" operator="containsText" text="linked cell">
      <formula>NOT(ISERROR(SEARCH("linked cell",I8)))</formula>
    </cfRule>
  </conditionalFormatting>
  <conditionalFormatting sqref="C7:J10">
    <cfRule type="containsText" dxfId="13" priority="2" operator="containsText" text="linked">
      <formula>NOT(ISERROR(SEARCH("linked",C7)))</formula>
    </cfRule>
  </conditionalFormatting>
  <conditionalFormatting sqref="E32:G32">
    <cfRule type="containsText" dxfId="12" priority="1" operator="containsText" text="linked">
      <formula>NOT(ISERROR(SEARCH("linked",E32)))</formula>
    </cfRule>
  </conditionalFormatting>
  <pageMargins left="0.5" right="0.5" top="0.5" bottom="0.5" header="0.3" footer="0.3"/>
  <pageSetup orientation="portrait" r:id="rId1"/>
  <headerFooter>
    <oddFooter>&amp;R&amp;"+,Italic"&amp;9&amp;A, Revised 5/2/13</oddFoot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5"/>
  <sheetViews>
    <sheetView showGridLines="0" view="pageBreakPreview" zoomScaleNormal="100" zoomScaleSheetLayoutView="100" workbookViewId="0">
      <selection activeCell="B53" sqref="B53"/>
    </sheetView>
  </sheetViews>
  <sheetFormatPr defaultColWidth="8.85546875" defaultRowHeight="15" x14ac:dyDescent="0.25"/>
  <cols>
    <col min="1" max="1" width="3.5703125" style="147" customWidth="1"/>
    <col min="2" max="16384" width="8.85546875" style="147"/>
  </cols>
  <sheetData>
    <row r="1" spans="1:10" s="183" customFormat="1" ht="12.75" customHeight="1" x14ac:dyDescent="0.25">
      <c r="A1" s="303" t="str">
        <f>'D102 RECONCILIATION'!A1:H1</f>
        <v>Updated 07/2021</v>
      </c>
      <c r="B1" s="303"/>
      <c r="C1" s="303"/>
      <c r="D1" s="303"/>
      <c r="E1" s="303"/>
      <c r="F1" s="303"/>
      <c r="G1" s="303"/>
      <c r="H1" s="303"/>
      <c r="I1" s="303"/>
    </row>
    <row r="2" spans="1:10" x14ac:dyDescent="0.25">
      <c r="A2" s="150" t="s">
        <v>206</v>
      </c>
      <c r="B2" s="150"/>
      <c r="C2" s="150"/>
      <c r="D2" s="148"/>
      <c r="E2" s="148"/>
      <c r="F2" s="148"/>
      <c r="G2" s="148"/>
      <c r="H2" s="148"/>
      <c r="I2" s="148"/>
      <c r="J2" s="148"/>
    </row>
    <row r="3" spans="1:10" s="149" customFormat="1" ht="5.0999999999999996" customHeight="1" x14ac:dyDescent="0.25"/>
    <row r="4" spans="1:10" s="149" customFormat="1" ht="45.75" customHeight="1" x14ac:dyDescent="0.25">
      <c r="A4" s="435" t="s">
        <v>259</v>
      </c>
      <c r="B4" s="382" t="s">
        <v>258</v>
      </c>
      <c r="C4" s="382"/>
      <c r="D4" s="382"/>
      <c r="E4" s="382"/>
      <c r="F4" s="382"/>
      <c r="G4" s="382"/>
      <c r="H4" s="382"/>
      <c r="I4" s="382"/>
    </row>
    <row r="5" spans="1:10" s="149" customFormat="1" ht="68.25" customHeight="1" x14ac:dyDescent="0.25">
      <c r="A5" s="436" t="s">
        <v>260</v>
      </c>
      <c r="B5" s="382" t="s">
        <v>261</v>
      </c>
      <c r="C5" s="382"/>
      <c r="D5" s="382"/>
      <c r="E5" s="382"/>
      <c r="F5" s="382"/>
      <c r="G5" s="382"/>
      <c r="H5" s="382"/>
      <c r="I5" s="382"/>
    </row>
    <row r="6" spans="1:10" s="149" customFormat="1" ht="6" customHeight="1" x14ac:dyDescent="0.25">
      <c r="A6" s="432"/>
      <c r="B6" s="251"/>
      <c r="C6" s="251"/>
      <c r="D6" s="251"/>
      <c r="E6" s="251"/>
      <c r="F6" s="251"/>
      <c r="G6" s="251"/>
      <c r="H6" s="251"/>
      <c r="I6" s="251"/>
    </row>
    <row r="7" spans="1:10" s="149" customFormat="1" ht="12.75" x14ac:dyDescent="0.25">
      <c r="A7" s="150" t="s">
        <v>263</v>
      </c>
    </row>
    <row r="8" spans="1:10" s="149" customFormat="1" ht="5.0999999999999996" customHeight="1" x14ac:dyDescent="0.25"/>
    <row r="9" spans="1:10" s="149" customFormat="1" ht="12.75" x14ac:dyDescent="0.25">
      <c r="A9" s="382" t="s">
        <v>262</v>
      </c>
      <c r="B9" s="382"/>
      <c r="C9" s="382"/>
      <c r="D9" s="382"/>
      <c r="E9" s="382"/>
      <c r="F9" s="382"/>
      <c r="G9" s="382"/>
      <c r="H9" s="382"/>
      <c r="I9" s="382"/>
    </row>
    <row r="10" spans="1:10" s="149" customFormat="1" ht="12.75" x14ac:dyDescent="0.25">
      <c r="A10" s="382"/>
      <c r="B10" s="382"/>
      <c r="C10" s="382"/>
      <c r="D10" s="382"/>
      <c r="E10" s="382"/>
      <c r="F10" s="382"/>
      <c r="G10" s="382"/>
      <c r="H10" s="382"/>
      <c r="I10" s="382"/>
    </row>
    <row r="11" spans="1:10" s="149" customFormat="1" ht="12.75" x14ac:dyDescent="0.25">
      <c r="A11" s="382"/>
      <c r="B11" s="382"/>
      <c r="C11" s="382"/>
      <c r="D11" s="382"/>
      <c r="E11" s="382"/>
      <c r="F11" s="382"/>
      <c r="G11" s="382"/>
      <c r="H11" s="382"/>
      <c r="I11" s="382"/>
    </row>
    <row r="12" spans="1:10" s="149" customFormat="1" ht="12.75" x14ac:dyDescent="0.25">
      <c r="A12" s="382"/>
      <c r="B12" s="382"/>
      <c r="C12" s="382"/>
      <c r="D12" s="382"/>
      <c r="E12" s="382"/>
      <c r="F12" s="382"/>
      <c r="G12" s="382"/>
      <c r="H12" s="382"/>
      <c r="I12" s="382"/>
    </row>
    <row r="13" spans="1:10" s="149" customFormat="1" ht="12.75" x14ac:dyDescent="0.25">
      <c r="A13" s="382"/>
      <c r="B13" s="382"/>
      <c r="C13" s="382"/>
      <c r="D13" s="382"/>
      <c r="E13" s="382"/>
      <c r="F13" s="382"/>
      <c r="G13" s="382"/>
      <c r="H13" s="382"/>
      <c r="I13" s="382"/>
    </row>
    <row r="14" spans="1:10" s="149" customFormat="1" ht="12.75" x14ac:dyDescent="0.25">
      <c r="A14" s="382"/>
      <c r="B14" s="382"/>
      <c r="C14" s="382"/>
      <c r="D14" s="382"/>
      <c r="E14" s="382"/>
      <c r="F14" s="382"/>
      <c r="G14" s="382"/>
      <c r="H14" s="382"/>
      <c r="I14" s="382"/>
    </row>
    <row r="15" spans="1:10" s="149" customFormat="1" ht="12.75" x14ac:dyDescent="0.25">
      <c r="A15" s="382"/>
      <c r="B15" s="382"/>
      <c r="C15" s="382"/>
      <c r="D15" s="382"/>
      <c r="E15" s="382"/>
      <c r="F15" s="382"/>
      <c r="G15" s="382"/>
      <c r="H15" s="382"/>
      <c r="I15" s="382"/>
    </row>
    <row r="16" spans="1:10" s="149" customFormat="1" ht="12.75" x14ac:dyDescent="0.25">
      <c r="A16" s="382"/>
      <c r="B16" s="382"/>
      <c r="C16" s="382"/>
      <c r="D16" s="382"/>
      <c r="E16" s="382"/>
      <c r="F16" s="382"/>
      <c r="G16" s="382"/>
      <c r="H16" s="382"/>
      <c r="I16" s="382"/>
    </row>
    <row r="17" spans="1:9" s="149" customFormat="1" ht="12.75" x14ac:dyDescent="0.25">
      <c r="A17" s="382"/>
      <c r="B17" s="382"/>
      <c r="C17" s="382"/>
      <c r="D17" s="382"/>
      <c r="E17" s="382"/>
      <c r="F17" s="382"/>
      <c r="G17" s="382"/>
      <c r="H17" s="382"/>
      <c r="I17" s="382"/>
    </row>
    <row r="18" spans="1:9" s="149" customFormat="1" ht="12.75" x14ac:dyDescent="0.25">
      <c r="A18" s="382"/>
      <c r="B18" s="382"/>
      <c r="C18" s="382"/>
      <c r="D18" s="382"/>
      <c r="E18" s="382"/>
      <c r="F18" s="382"/>
      <c r="G18" s="382"/>
      <c r="H18" s="382"/>
      <c r="I18" s="382"/>
    </row>
    <row r="19" spans="1:9" s="149" customFormat="1" ht="12.75" x14ac:dyDescent="0.25">
      <c r="A19" s="382"/>
      <c r="B19" s="382"/>
      <c r="C19" s="382"/>
      <c r="D19" s="382"/>
      <c r="E19" s="382"/>
      <c r="F19" s="382"/>
      <c r="G19" s="382"/>
      <c r="H19" s="382"/>
      <c r="I19" s="382"/>
    </row>
    <row r="20" spans="1:9" s="149" customFormat="1" ht="12.75" x14ac:dyDescent="0.25">
      <c r="A20" s="382"/>
      <c r="B20" s="382"/>
      <c r="C20" s="382"/>
      <c r="D20" s="382"/>
      <c r="E20" s="382"/>
      <c r="F20" s="382"/>
      <c r="G20" s="382"/>
      <c r="H20" s="382"/>
      <c r="I20" s="382"/>
    </row>
    <row r="21" spans="1:9" s="149" customFormat="1" ht="12.75" x14ac:dyDescent="0.25">
      <c r="A21" s="382"/>
      <c r="B21" s="382"/>
      <c r="C21" s="382"/>
      <c r="D21" s="382"/>
      <c r="E21" s="382"/>
      <c r="F21" s="382"/>
      <c r="G21" s="382"/>
      <c r="H21" s="382"/>
      <c r="I21" s="382"/>
    </row>
    <row r="22" spans="1:9" s="149" customFormat="1" ht="33.75" customHeight="1" x14ac:dyDescent="0.25">
      <c r="A22" s="382"/>
      <c r="B22" s="382"/>
      <c r="C22" s="382"/>
      <c r="D22" s="382"/>
      <c r="E22" s="382"/>
      <c r="F22" s="382"/>
      <c r="G22" s="382"/>
      <c r="H22" s="382"/>
      <c r="I22" s="382"/>
    </row>
    <row r="23" spans="1:9" s="149" customFormat="1" ht="6" customHeight="1" x14ac:dyDescent="0.25"/>
    <row r="24" spans="1:9" s="149" customFormat="1" ht="12.75" x14ac:dyDescent="0.25">
      <c r="A24" s="150" t="s">
        <v>264</v>
      </c>
    </row>
    <row r="25" spans="1:9" s="149" customFormat="1" ht="5.0999999999999996" customHeight="1" x14ac:dyDescent="0.25"/>
    <row r="26" spans="1:9" s="149" customFormat="1" ht="12.75" x14ac:dyDescent="0.25">
      <c r="A26" s="149" t="s">
        <v>202</v>
      </c>
    </row>
    <row r="27" spans="1:9" s="149" customFormat="1" ht="6" customHeight="1" x14ac:dyDescent="0.25"/>
    <row r="28" spans="1:9" s="149" customFormat="1" ht="12.75" x14ac:dyDescent="0.25">
      <c r="A28" s="437" t="s">
        <v>259</v>
      </c>
      <c r="B28" s="382" t="s">
        <v>265</v>
      </c>
      <c r="C28" s="382"/>
      <c r="D28" s="382"/>
      <c r="E28" s="382"/>
      <c r="F28" s="382"/>
      <c r="G28" s="382"/>
      <c r="H28" s="382"/>
      <c r="I28" s="382"/>
    </row>
    <row r="29" spans="1:9" s="149" customFormat="1" ht="12.75" x14ac:dyDescent="0.25">
      <c r="A29" s="437"/>
      <c r="B29" s="382"/>
      <c r="C29" s="382"/>
      <c r="D29" s="382"/>
      <c r="E29" s="382"/>
      <c r="F29" s="382"/>
      <c r="G29" s="382"/>
      <c r="H29" s="382"/>
      <c r="I29" s="382"/>
    </row>
    <row r="30" spans="1:9" s="149" customFormat="1" ht="6" customHeight="1" x14ac:dyDescent="0.25"/>
    <row r="31" spans="1:9" s="149" customFormat="1" ht="12.75" customHeight="1" x14ac:dyDescent="0.2">
      <c r="A31" s="434" t="s">
        <v>260</v>
      </c>
      <c r="B31" s="439" t="s">
        <v>270</v>
      </c>
      <c r="C31" s="439"/>
      <c r="D31" s="439"/>
      <c r="E31" s="439"/>
      <c r="F31" s="439"/>
      <c r="G31" s="439"/>
      <c r="H31" s="439"/>
      <c r="I31" s="439"/>
    </row>
    <row r="32" spans="1:9" s="149" customFormat="1" ht="6" customHeight="1" x14ac:dyDescent="0.25"/>
    <row r="33" spans="1:9" s="149" customFormat="1" ht="12.75" x14ac:dyDescent="0.25">
      <c r="A33" s="433" t="s">
        <v>266</v>
      </c>
      <c r="B33" s="149" t="s">
        <v>267</v>
      </c>
    </row>
    <row r="34" spans="1:9" s="149" customFormat="1" ht="6" customHeight="1" x14ac:dyDescent="0.25"/>
    <row r="35" spans="1:9" s="149" customFormat="1" ht="12.75" x14ac:dyDescent="0.25">
      <c r="A35" s="437" t="s">
        <v>268</v>
      </c>
      <c r="B35" s="382" t="s">
        <v>269</v>
      </c>
      <c r="C35" s="382"/>
      <c r="D35" s="382"/>
      <c r="E35" s="382"/>
      <c r="F35" s="382"/>
      <c r="G35" s="382"/>
      <c r="H35" s="382"/>
      <c r="I35" s="382"/>
    </row>
    <row r="36" spans="1:9" s="149" customFormat="1" ht="12.75" x14ac:dyDescent="0.25">
      <c r="A36" s="438"/>
      <c r="B36" s="382"/>
      <c r="C36" s="382"/>
      <c r="D36" s="382"/>
      <c r="E36" s="382"/>
      <c r="F36" s="382"/>
      <c r="G36" s="382"/>
      <c r="H36" s="382"/>
      <c r="I36" s="382"/>
    </row>
    <row r="37" spans="1:9" s="149" customFormat="1" ht="12" customHeight="1" x14ac:dyDescent="0.25"/>
    <row r="38" spans="1:9" s="149" customFormat="1" ht="12.75" x14ac:dyDescent="0.25">
      <c r="A38" s="149" t="s">
        <v>203</v>
      </c>
    </row>
    <row r="39" spans="1:9" s="149" customFormat="1" ht="6" customHeight="1" x14ac:dyDescent="0.25"/>
    <row r="40" spans="1:9" s="149" customFormat="1" ht="12.75" x14ac:dyDescent="0.25">
      <c r="A40" s="437" t="s">
        <v>259</v>
      </c>
      <c r="B40" s="382" t="s">
        <v>271</v>
      </c>
      <c r="C40" s="382"/>
      <c r="D40" s="382"/>
      <c r="E40" s="382"/>
      <c r="F40" s="382"/>
      <c r="G40" s="382"/>
      <c r="H40" s="382"/>
      <c r="I40" s="382"/>
    </row>
    <row r="41" spans="1:9" s="149" customFormat="1" ht="12.75" x14ac:dyDescent="0.25">
      <c r="A41" s="437"/>
      <c r="B41" s="382"/>
      <c r="C41" s="382"/>
      <c r="D41" s="382"/>
      <c r="E41" s="382"/>
      <c r="F41" s="382"/>
      <c r="G41" s="382"/>
      <c r="H41" s="382"/>
      <c r="I41" s="382"/>
    </row>
    <row r="42" spans="1:9" s="149" customFormat="1" ht="12" customHeight="1" x14ac:dyDescent="0.25"/>
    <row r="43" spans="1:9" s="149" customFormat="1" ht="12.75" x14ac:dyDescent="0.25">
      <c r="A43" s="149" t="s">
        <v>204</v>
      </c>
    </row>
    <row r="44" spans="1:9" s="149" customFormat="1" ht="6" customHeight="1" x14ac:dyDescent="0.25"/>
    <row r="45" spans="1:9" s="149" customFormat="1" ht="12.75" x14ac:dyDescent="0.25">
      <c r="A45" s="437" t="s">
        <v>259</v>
      </c>
      <c r="B45" s="382" t="s">
        <v>272</v>
      </c>
      <c r="C45" s="382"/>
      <c r="D45" s="382"/>
      <c r="E45" s="382"/>
      <c r="F45" s="382"/>
      <c r="G45" s="382"/>
      <c r="H45" s="382"/>
      <c r="I45" s="382"/>
    </row>
    <row r="46" spans="1:9" s="149" customFormat="1" ht="12.75" x14ac:dyDescent="0.25">
      <c r="A46" s="438"/>
      <c r="B46" s="382"/>
      <c r="C46" s="382"/>
      <c r="D46" s="382"/>
      <c r="E46" s="382"/>
      <c r="F46" s="382"/>
      <c r="G46" s="382"/>
      <c r="H46" s="382"/>
      <c r="I46" s="382"/>
    </row>
    <row r="47" spans="1:9" s="149" customFormat="1" ht="6" customHeight="1" x14ac:dyDescent="0.25"/>
    <row r="48" spans="1:9" s="149" customFormat="1" ht="12.75" x14ac:dyDescent="0.25">
      <c r="A48" s="434" t="s">
        <v>260</v>
      </c>
      <c r="B48" s="438" t="s">
        <v>273</v>
      </c>
      <c r="C48" s="438"/>
      <c r="D48" s="438"/>
      <c r="E48" s="438"/>
      <c r="F48" s="438"/>
      <c r="G48" s="438"/>
      <c r="H48" s="438"/>
      <c r="I48" s="438"/>
    </row>
    <row r="49" spans="1:9" s="149" customFormat="1" ht="6" customHeight="1" x14ac:dyDescent="0.25"/>
    <row r="50" spans="1:9" s="149" customFormat="1" ht="12.75" x14ac:dyDescent="0.25">
      <c r="A50" s="434" t="s">
        <v>266</v>
      </c>
      <c r="B50" s="438" t="s">
        <v>205</v>
      </c>
      <c r="C50" s="438"/>
      <c r="D50" s="438"/>
      <c r="E50" s="438"/>
      <c r="F50" s="438"/>
      <c r="G50" s="438"/>
      <c r="H50" s="438"/>
      <c r="I50" s="438"/>
    </row>
    <row r="51" spans="1:9" s="149" customFormat="1" ht="6" customHeight="1" x14ac:dyDescent="0.25"/>
    <row r="52" spans="1:9" s="149" customFormat="1" ht="12.75" x14ac:dyDescent="0.25">
      <c r="A52" s="433" t="s">
        <v>268</v>
      </c>
      <c r="B52" s="438" t="s">
        <v>274</v>
      </c>
      <c r="C52" s="438"/>
      <c r="D52" s="438"/>
      <c r="E52" s="438"/>
      <c r="F52" s="438"/>
      <c r="G52" s="438"/>
      <c r="H52" s="438"/>
      <c r="I52" s="438"/>
    </row>
    <row r="53" spans="1:9" s="149" customFormat="1" ht="12.75" x14ac:dyDescent="0.25"/>
    <row r="54" spans="1:9" s="149" customFormat="1" ht="12.75" x14ac:dyDescent="0.25"/>
    <row r="55" spans="1:9" s="149" customFormat="1" ht="12.75" x14ac:dyDescent="0.25"/>
    <row r="56" spans="1:9" s="149" customFormat="1" ht="12.75" x14ac:dyDescent="0.25"/>
    <row r="57" spans="1:9" s="149" customFormat="1" ht="12.75" x14ac:dyDescent="0.25"/>
    <row r="58" spans="1:9" s="149" customFormat="1" ht="12.75" x14ac:dyDescent="0.25"/>
    <row r="59" spans="1:9" s="149" customFormat="1" ht="12.75" x14ac:dyDescent="0.25"/>
    <row r="60" spans="1:9" s="149" customFormat="1" ht="12.75" x14ac:dyDescent="0.25"/>
    <row r="61" spans="1:9" s="149" customFormat="1" ht="12.75" x14ac:dyDescent="0.25"/>
    <row r="62" spans="1:9" s="149" customFormat="1" ht="12.75" x14ac:dyDescent="0.25"/>
    <row r="63" spans="1:9" s="149" customFormat="1" ht="12.75" x14ac:dyDescent="0.25"/>
    <row r="64" spans="1:9" s="149" customFormat="1" ht="12.75" x14ac:dyDescent="0.25"/>
    <row r="65" s="149" customFormat="1" ht="12.75" x14ac:dyDescent="0.25"/>
  </sheetData>
  <sheetProtection algorithmName="SHA-512" hashValue="6bXsI9Pd9zYF0dzdsDP3XrKNVEQgDa+H6RHfDo80iMFrDJ7Bobrvhlh8cByNxQArypoA5Iq/UJAJh6elmzCUiw==" saltValue="0EuPdEDISAYOn6AxkBtQcw==" spinCount="100000" sheet="1" objects="1" scenarios="1" selectLockedCells="1"/>
  <mergeCells count="16">
    <mergeCell ref="B50:I50"/>
    <mergeCell ref="B52:I52"/>
    <mergeCell ref="A40:A41"/>
    <mergeCell ref="B40:I41"/>
    <mergeCell ref="B45:I46"/>
    <mergeCell ref="A45:A46"/>
    <mergeCell ref="B48:I48"/>
    <mergeCell ref="B28:I29"/>
    <mergeCell ref="A28:A29"/>
    <mergeCell ref="A35:A36"/>
    <mergeCell ref="B35:I36"/>
    <mergeCell ref="B31:I31"/>
    <mergeCell ref="A9:I22"/>
    <mergeCell ref="A1:I1"/>
    <mergeCell ref="B4:I4"/>
    <mergeCell ref="B5:I5"/>
  </mergeCells>
  <phoneticPr fontId="41" type="noConversion"/>
  <printOptions horizontalCentered="1"/>
  <pageMargins left="0.7" right="0.7" top="0.75" bottom="0.75" header="0.3" footer="0.3"/>
  <pageSetup orientation="portrait"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showGridLines="0" view="pageBreakPreview" zoomScaleNormal="100" zoomScaleSheetLayoutView="100" workbookViewId="0">
      <selection activeCell="A11" sqref="A11"/>
    </sheetView>
  </sheetViews>
  <sheetFormatPr defaultColWidth="8.85546875" defaultRowHeight="11.25" x14ac:dyDescent="0.25"/>
  <cols>
    <col min="1" max="1" width="9.42578125" style="93" customWidth="1"/>
    <col min="2" max="2" width="28" style="93" customWidth="1"/>
    <col min="3" max="3" width="29.85546875" style="93" customWidth="1"/>
    <col min="4" max="4" width="12.42578125" style="93" customWidth="1"/>
    <col min="5" max="5" width="7.42578125" style="93" customWidth="1"/>
    <col min="6" max="6" width="21.140625" style="93" customWidth="1"/>
    <col min="7" max="7" width="7.85546875" style="93" customWidth="1"/>
    <col min="8" max="8" width="4.85546875" style="93" customWidth="1"/>
    <col min="9" max="9" width="7.42578125" style="93" customWidth="1"/>
    <col min="10" max="11" width="6.42578125" style="93" customWidth="1"/>
    <col min="12" max="16384" width="8.85546875" style="42"/>
  </cols>
  <sheetData>
    <row r="1" spans="1:12" s="182" customFormat="1" ht="12.75" customHeight="1" x14ac:dyDescent="0.25">
      <c r="A1" s="303" t="str">
        <f>'D102 RECONCILIATION'!A1:H1</f>
        <v>Updated 07/2021</v>
      </c>
      <c r="B1" s="303"/>
      <c r="C1" s="303"/>
      <c r="D1" s="303"/>
      <c r="E1" s="303"/>
      <c r="F1" s="303"/>
      <c r="G1" s="303"/>
      <c r="H1" s="303"/>
      <c r="I1" s="303"/>
      <c r="J1" s="303"/>
      <c r="K1" s="303"/>
    </row>
    <row r="2" spans="1:12" s="6" customFormat="1" ht="15" x14ac:dyDescent="0.25">
      <c r="A2" s="304" t="s">
        <v>39</v>
      </c>
      <c r="B2" s="304"/>
      <c r="C2" s="304"/>
      <c r="D2" s="304"/>
      <c r="E2" s="304"/>
      <c r="F2" s="304"/>
      <c r="G2" s="304"/>
      <c r="H2" s="304"/>
      <c r="I2" s="304"/>
      <c r="J2" s="304"/>
      <c r="K2" s="304"/>
      <c r="L2" s="41"/>
    </row>
    <row r="3" spans="1:12" s="6" customFormat="1" ht="5.0999999999999996" customHeight="1" x14ac:dyDescent="0.25">
      <c r="A3" s="305"/>
      <c r="B3" s="305"/>
      <c r="C3" s="305"/>
      <c r="D3" s="305"/>
      <c r="E3" s="305"/>
      <c r="F3" s="305"/>
    </row>
    <row r="4" spans="1:12" s="28" customFormat="1" ht="13.5" customHeight="1" x14ac:dyDescent="0.25">
      <c r="A4" s="278" t="s">
        <v>114</v>
      </c>
      <c r="B4" s="278"/>
      <c r="C4" s="278"/>
      <c r="D4" s="278"/>
      <c r="E4" s="278"/>
      <c r="F4" s="278"/>
      <c r="G4" s="278"/>
      <c r="H4" s="278"/>
      <c r="I4" s="278"/>
      <c r="J4" s="278"/>
      <c r="K4" s="278"/>
      <c r="L4" s="39"/>
    </row>
    <row r="5" spans="1:12" s="28" customFormat="1" ht="13.5" customHeight="1" x14ac:dyDescent="0.25">
      <c r="A5" s="157"/>
      <c r="B5" s="157"/>
      <c r="C5" s="157"/>
      <c r="D5" s="157"/>
      <c r="E5" s="157"/>
      <c r="F5" s="157"/>
      <c r="G5" s="162"/>
      <c r="H5" s="162"/>
      <c r="I5" s="162"/>
      <c r="J5" s="162"/>
      <c r="K5" s="157"/>
      <c r="L5" s="39"/>
    </row>
    <row r="6" spans="1:12" ht="15" customHeight="1" x14ac:dyDescent="0.25">
      <c r="A6" s="158" t="s">
        <v>37</v>
      </c>
      <c r="B6" s="368" t="str">
        <f>IF('D102 RECONCILIATION'!C8=0," ",'D102 RECONCILIATION'!C8)</f>
        <v xml:space="preserve"> </v>
      </c>
      <c r="C6" s="368"/>
      <c r="D6" s="156"/>
      <c r="E6" s="159"/>
      <c r="F6" s="158" t="s">
        <v>38</v>
      </c>
      <c r="G6" s="374" t="str">
        <f>IF('D102 RECONCILIATION'!I8=0," ",'D102 RECONCILIATION'!I8)</f>
        <v xml:space="preserve"> </v>
      </c>
      <c r="H6" s="374" t="e">
        <f>IF('D102 RECONCILIATION'!#REF!=0,"Linked Cell",'D102 RECONCILIATION'!#REF!)</f>
        <v>#REF!</v>
      </c>
      <c r="I6" s="374" t="str">
        <f>IF('D102 RECONCILIATION'!K18=0,"Linked Cell",'D102 RECONCILIATION'!K18)</f>
        <v xml:space="preserve">
Red Flag in upper right-hand corner of the cell means there is important information or instructions for user to read.  Select cell or glide mouse over cell to view hidden information or instructions.
Cells Highlighted Yellow - User may enter data into these cells.
Blue - Cell is locked and contains a formula to perform a specific calculation.
Green - Cell is locked and is linked to data in another cell.
Cells Highlighted Red or with Red Text - DSHA to populate.</v>
      </c>
      <c r="J6" s="374" t="str">
        <f>IF('D102 RECONCILIATION'!L8=0,"Linked Cell",'D102 RECONCILIATION'!L8)</f>
        <v>Linked Cell</v>
      </c>
      <c r="K6" s="48"/>
      <c r="L6" s="40"/>
    </row>
    <row r="7" spans="1:12" ht="15" customHeight="1" x14ac:dyDescent="0.25">
      <c r="A7" s="158" t="s">
        <v>42</v>
      </c>
      <c r="B7" s="376" t="str">
        <f>IF('D102 RECONCILIATION'!C9=0," ",'D102 RECONCILIATION'!C9)</f>
        <v xml:space="preserve"> </v>
      </c>
      <c r="C7" s="376"/>
      <c r="D7" s="156"/>
      <c r="E7" s="159"/>
      <c r="F7" s="158" t="s">
        <v>44</v>
      </c>
      <c r="G7" s="375" t="str">
        <f>IF('D102 RECONCILIATION'!I9=0," ",'D102 RECONCILIATION'!I9)</f>
        <v xml:space="preserve"> </v>
      </c>
      <c r="H7" s="375" t="e">
        <f>IF('D102 RECONCILIATION'!#REF!=0,"Linked Cell",'D102 RECONCILIATION'!#REF!)</f>
        <v>#REF!</v>
      </c>
      <c r="I7" s="375" t="str">
        <f>IF('D102 RECONCILIATION'!K9=0,"Linked Cell",'D102 RECONCILIATION'!K9)</f>
        <v>Linked Cell</v>
      </c>
      <c r="J7" s="375" t="str">
        <f>IF('D102 RECONCILIATION'!L9=0,"Linked Cell",'D102 RECONCILIATION'!L9)</f>
        <v>Linked Cell</v>
      </c>
      <c r="K7" s="156"/>
      <c r="L7" s="40"/>
    </row>
    <row r="8" spans="1:12" ht="13.5" customHeight="1" x14ac:dyDescent="0.25">
      <c r="A8" s="159" t="s">
        <v>43</v>
      </c>
      <c r="B8" s="376" t="str">
        <f>IF('D102 RECONCILIATION'!C10=0," ",'D102 RECONCILIATION'!C10)</f>
        <v xml:space="preserve"> </v>
      </c>
      <c r="C8" s="376"/>
      <c r="D8" s="156"/>
      <c r="E8" s="159"/>
      <c r="F8" s="158" t="s">
        <v>186</v>
      </c>
      <c r="G8" s="374" t="str">
        <f>IF('D102 RECONCILIATION'!I10=0," ",'D102 RECONCILIATION'!I10)</f>
        <v xml:space="preserve"> </v>
      </c>
      <c r="H8" s="374" t="e">
        <f>IF('D102 RECONCILIATION'!#REF!=0,"Linked Cell",'D102 RECONCILIATION'!#REF!)</f>
        <v>#REF!</v>
      </c>
      <c r="I8" s="374" t="str">
        <f>IF('D102 RECONCILIATION'!K10=0,"Linked Cell",'D102 RECONCILIATION'!K10)</f>
        <v>Linked Cell</v>
      </c>
      <c r="J8" s="374" t="str">
        <f>IF('D102 RECONCILIATION'!L10=0,"Linked Cell",'D102 RECONCILIATION'!L10)</f>
        <v>Linked Cell</v>
      </c>
      <c r="K8" s="156"/>
      <c r="L8" s="40"/>
    </row>
    <row r="9" spans="1:12" ht="12" customHeight="1" x14ac:dyDescent="0.25">
      <c r="A9" s="159"/>
      <c r="B9" s="159"/>
      <c r="C9" s="159"/>
      <c r="D9" s="159"/>
      <c r="E9" s="159"/>
      <c r="F9" s="159"/>
      <c r="G9" s="159"/>
      <c r="H9" s="159"/>
      <c r="I9" s="159"/>
      <c r="J9" s="159"/>
      <c r="K9" s="159"/>
    </row>
    <row r="10" spans="1:12" ht="60" customHeight="1" x14ac:dyDescent="0.25">
      <c r="A10" s="2" t="s">
        <v>99</v>
      </c>
      <c r="B10" s="163" t="s">
        <v>104</v>
      </c>
      <c r="C10" s="163" t="s">
        <v>105</v>
      </c>
      <c r="D10" s="163" t="s">
        <v>184</v>
      </c>
      <c r="E10" s="2" t="s">
        <v>159</v>
      </c>
      <c r="F10" s="163" t="s">
        <v>102</v>
      </c>
      <c r="G10" s="163" t="s">
        <v>163</v>
      </c>
      <c r="H10" s="163" t="s">
        <v>164</v>
      </c>
      <c r="I10" s="2" t="s">
        <v>162</v>
      </c>
      <c r="J10" s="2" t="s">
        <v>160</v>
      </c>
      <c r="K10" s="2" t="s">
        <v>161</v>
      </c>
    </row>
    <row r="11" spans="1:12" s="38" customFormat="1" ht="24" customHeight="1" x14ac:dyDescent="0.25">
      <c r="A11" s="106"/>
      <c r="B11" s="107"/>
      <c r="C11" s="108"/>
      <c r="D11" s="109"/>
      <c r="E11" s="110"/>
      <c r="F11" s="108"/>
      <c r="G11" s="111"/>
      <c r="H11" s="111"/>
      <c r="I11" s="110"/>
      <c r="J11" s="110"/>
      <c r="K11" s="110"/>
    </row>
    <row r="12" spans="1:12" s="38" customFormat="1" ht="24" customHeight="1" x14ac:dyDescent="0.25">
      <c r="A12" s="106"/>
      <c r="B12" s="107"/>
      <c r="C12" s="108"/>
      <c r="D12" s="109"/>
      <c r="E12" s="110"/>
      <c r="F12" s="108"/>
      <c r="G12" s="111"/>
      <c r="H12" s="111"/>
      <c r="I12" s="110"/>
      <c r="J12" s="110"/>
      <c r="K12" s="110"/>
    </row>
    <row r="13" spans="1:12" s="38" customFormat="1" ht="24" customHeight="1" x14ac:dyDescent="0.25">
      <c r="A13" s="106"/>
      <c r="B13" s="107"/>
      <c r="C13" s="108"/>
      <c r="D13" s="109"/>
      <c r="E13" s="110"/>
      <c r="F13" s="108"/>
      <c r="G13" s="111"/>
      <c r="H13" s="111"/>
      <c r="I13" s="110"/>
      <c r="J13" s="110"/>
      <c r="K13" s="110"/>
    </row>
    <row r="14" spans="1:12" s="38" customFormat="1" ht="24" customHeight="1" x14ac:dyDescent="0.25">
      <c r="A14" s="106"/>
      <c r="B14" s="107"/>
      <c r="C14" s="108"/>
      <c r="D14" s="109"/>
      <c r="E14" s="110"/>
      <c r="F14" s="108"/>
      <c r="G14" s="111"/>
      <c r="H14" s="111"/>
      <c r="I14" s="110"/>
      <c r="J14" s="110"/>
      <c r="K14" s="110"/>
    </row>
    <row r="15" spans="1:12" s="38" customFormat="1" ht="24" customHeight="1" x14ac:dyDescent="0.25">
      <c r="A15" s="106"/>
      <c r="B15" s="107"/>
      <c r="C15" s="108"/>
      <c r="D15" s="109"/>
      <c r="E15" s="110"/>
      <c r="F15" s="108"/>
      <c r="G15" s="111"/>
      <c r="H15" s="111"/>
      <c r="I15" s="110"/>
      <c r="J15" s="110"/>
      <c r="K15" s="110"/>
    </row>
    <row r="16" spans="1:12" s="38" customFormat="1" ht="24" customHeight="1" x14ac:dyDescent="0.25">
      <c r="A16" s="106"/>
      <c r="B16" s="107"/>
      <c r="C16" s="108"/>
      <c r="D16" s="109"/>
      <c r="E16" s="110"/>
      <c r="F16" s="108"/>
      <c r="G16" s="111"/>
      <c r="H16" s="111"/>
      <c r="I16" s="110"/>
      <c r="J16" s="110"/>
      <c r="K16" s="110"/>
    </row>
    <row r="17" spans="1:11" s="38" customFormat="1" ht="24" customHeight="1" x14ac:dyDescent="0.25">
      <c r="A17" s="106"/>
      <c r="B17" s="107"/>
      <c r="C17" s="108"/>
      <c r="D17" s="109"/>
      <c r="E17" s="110"/>
      <c r="F17" s="108"/>
      <c r="G17" s="111"/>
      <c r="H17" s="111"/>
      <c r="I17" s="110"/>
      <c r="J17" s="110"/>
      <c r="K17" s="110"/>
    </row>
    <row r="18" spans="1:11" s="38" customFormat="1" ht="24" customHeight="1" x14ac:dyDescent="0.25">
      <c r="A18" s="106"/>
      <c r="B18" s="107"/>
      <c r="C18" s="108"/>
      <c r="D18" s="109"/>
      <c r="E18" s="110"/>
      <c r="F18" s="108"/>
      <c r="G18" s="111"/>
      <c r="H18" s="111"/>
      <c r="I18" s="110"/>
      <c r="J18" s="110"/>
      <c r="K18" s="110"/>
    </row>
    <row r="19" spans="1:11" s="38" customFormat="1" ht="24" customHeight="1" x14ac:dyDescent="0.25">
      <c r="A19" s="106"/>
      <c r="B19" s="107"/>
      <c r="C19" s="108"/>
      <c r="D19" s="109"/>
      <c r="E19" s="110"/>
      <c r="F19" s="108"/>
      <c r="G19" s="111"/>
      <c r="H19" s="111"/>
      <c r="I19" s="110"/>
      <c r="J19" s="110"/>
      <c r="K19" s="110"/>
    </row>
    <row r="20" spans="1:11" s="38" customFormat="1" ht="24" customHeight="1" x14ac:dyDescent="0.25">
      <c r="A20" s="106"/>
      <c r="B20" s="107"/>
      <c r="C20" s="108"/>
      <c r="D20" s="109"/>
      <c r="E20" s="110"/>
      <c r="F20" s="108"/>
      <c r="G20" s="111"/>
      <c r="H20" s="111"/>
      <c r="I20" s="110"/>
      <c r="J20" s="110"/>
      <c r="K20" s="110"/>
    </row>
    <row r="21" spans="1:11" s="38" customFormat="1" ht="24" customHeight="1" x14ac:dyDescent="0.25">
      <c r="A21" s="106"/>
      <c r="B21" s="107"/>
      <c r="C21" s="108"/>
      <c r="D21" s="109"/>
      <c r="E21" s="110"/>
      <c r="F21" s="108"/>
      <c r="G21" s="111"/>
      <c r="H21" s="111"/>
      <c r="I21" s="110"/>
      <c r="J21" s="110"/>
      <c r="K21" s="110"/>
    </row>
    <row r="22" spans="1:11" s="38" customFormat="1" ht="24" customHeight="1" x14ac:dyDescent="0.25">
      <c r="A22" s="106"/>
      <c r="B22" s="107"/>
      <c r="C22" s="108"/>
      <c r="D22" s="109"/>
      <c r="E22" s="110"/>
      <c r="F22" s="108"/>
      <c r="G22" s="111"/>
      <c r="H22" s="111"/>
      <c r="I22" s="110"/>
      <c r="J22" s="110"/>
      <c r="K22" s="110"/>
    </row>
    <row r="23" spans="1:11" s="38" customFormat="1" ht="24" customHeight="1" x14ac:dyDescent="0.25">
      <c r="A23" s="106"/>
      <c r="B23" s="107"/>
      <c r="C23" s="108"/>
      <c r="D23" s="109"/>
      <c r="E23" s="110"/>
      <c r="F23" s="108"/>
      <c r="G23" s="111"/>
      <c r="H23" s="111"/>
      <c r="I23" s="110"/>
      <c r="J23" s="110"/>
      <c r="K23" s="110"/>
    </row>
    <row r="24" spans="1:11" s="38" customFormat="1" ht="24" customHeight="1" x14ac:dyDescent="0.25">
      <c r="A24" s="106"/>
      <c r="B24" s="107"/>
      <c r="C24" s="108"/>
      <c r="D24" s="109"/>
      <c r="E24" s="110"/>
      <c r="F24" s="108"/>
      <c r="G24" s="111"/>
      <c r="H24" s="111"/>
      <c r="I24" s="110"/>
      <c r="J24" s="110"/>
      <c r="K24" s="110"/>
    </row>
    <row r="25" spans="1:11" s="38" customFormat="1" ht="24" customHeight="1" x14ac:dyDescent="0.25">
      <c r="A25" s="106"/>
      <c r="B25" s="107"/>
      <c r="C25" s="108"/>
      <c r="D25" s="109"/>
      <c r="E25" s="110"/>
      <c r="F25" s="108"/>
      <c r="G25" s="111"/>
      <c r="H25" s="111"/>
      <c r="I25" s="110"/>
      <c r="J25" s="110"/>
      <c r="K25" s="110"/>
    </row>
    <row r="26" spans="1:11" s="38" customFormat="1" ht="24" customHeight="1" x14ac:dyDescent="0.25">
      <c r="A26" s="106"/>
      <c r="B26" s="107"/>
      <c r="C26" s="108"/>
      <c r="D26" s="109"/>
      <c r="E26" s="110"/>
      <c r="F26" s="108"/>
      <c r="G26" s="111"/>
      <c r="H26" s="111"/>
      <c r="I26" s="110"/>
      <c r="J26" s="110"/>
      <c r="K26" s="110"/>
    </row>
    <row r="27" spans="1:11" s="38" customFormat="1" ht="24" customHeight="1" x14ac:dyDescent="0.25">
      <c r="A27" s="106"/>
      <c r="B27" s="107"/>
      <c r="C27" s="108"/>
      <c r="D27" s="109"/>
      <c r="E27" s="110"/>
      <c r="F27" s="108"/>
      <c r="G27" s="111"/>
      <c r="H27" s="111"/>
      <c r="I27" s="110"/>
      <c r="J27" s="110"/>
      <c r="K27" s="110"/>
    </row>
    <row r="28" spans="1:11" s="38" customFormat="1" ht="24" customHeight="1" x14ac:dyDescent="0.25">
      <c r="A28" s="106"/>
      <c r="B28" s="107"/>
      <c r="C28" s="108"/>
      <c r="D28" s="109"/>
      <c r="E28" s="110"/>
      <c r="F28" s="108"/>
      <c r="G28" s="111"/>
      <c r="H28" s="111"/>
      <c r="I28" s="110"/>
      <c r="J28" s="110"/>
      <c r="K28" s="110"/>
    </row>
    <row r="29" spans="1:11" s="38" customFormat="1" ht="24" customHeight="1" x14ac:dyDescent="0.25">
      <c r="A29" s="106"/>
      <c r="B29" s="107"/>
      <c r="C29" s="108"/>
      <c r="D29" s="109"/>
      <c r="E29" s="110"/>
      <c r="F29" s="108"/>
      <c r="G29" s="111"/>
      <c r="H29" s="111"/>
      <c r="I29" s="110"/>
      <c r="J29" s="110"/>
      <c r="K29" s="110"/>
    </row>
    <row r="30" spans="1:11" ht="24" customHeight="1" x14ac:dyDescent="0.25">
      <c r="A30" s="106"/>
      <c r="B30" s="107"/>
      <c r="C30" s="108"/>
      <c r="D30" s="109"/>
      <c r="E30" s="110"/>
      <c r="F30" s="108"/>
      <c r="G30" s="111"/>
      <c r="H30" s="111"/>
      <c r="I30" s="110"/>
      <c r="J30" s="110"/>
      <c r="K30" s="110"/>
    </row>
    <row r="31" spans="1:11" ht="24" customHeight="1" x14ac:dyDescent="0.25">
      <c r="A31" s="106"/>
      <c r="B31" s="107"/>
      <c r="C31" s="108"/>
      <c r="D31" s="109"/>
      <c r="E31" s="110"/>
      <c r="F31" s="108"/>
      <c r="G31" s="111"/>
      <c r="H31" s="111"/>
      <c r="I31" s="110"/>
      <c r="J31" s="110"/>
      <c r="K31" s="110"/>
    </row>
    <row r="32" spans="1:11" ht="24" customHeight="1" x14ac:dyDescent="0.25">
      <c r="A32" s="106"/>
      <c r="B32" s="107"/>
      <c r="C32" s="108"/>
      <c r="D32" s="109"/>
      <c r="E32" s="110"/>
      <c r="F32" s="108"/>
      <c r="G32" s="111"/>
      <c r="H32" s="111"/>
      <c r="I32" s="110"/>
      <c r="J32" s="110"/>
      <c r="K32" s="110"/>
    </row>
    <row r="33" spans="1:11" ht="24" customHeight="1" x14ac:dyDescent="0.25">
      <c r="A33" s="106"/>
      <c r="B33" s="107"/>
      <c r="C33" s="108"/>
      <c r="D33" s="109"/>
      <c r="E33" s="110"/>
      <c r="F33" s="108"/>
      <c r="G33" s="111"/>
      <c r="H33" s="111"/>
      <c r="I33" s="110"/>
      <c r="J33" s="110"/>
      <c r="K33" s="110"/>
    </row>
    <row r="34" spans="1:11" ht="24" customHeight="1" x14ac:dyDescent="0.25">
      <c r="A34" s="106"/>
      <c r="B34" s="107"/>
      <c r="C34" s="108"/>
      <c r="D34" s="109"/>
      <c r="E34" s="110"/>
      <c r="F34" s="108"/>
      <c r="G34" s="111"/>
      <c r="H34" s="111"/>
      <c r="I34" s="110"/>
      <c r="J34" s="110"/>
      <c r="K34" s="110"/>
    </row>
    <row r="35" spans="1:11" ht="24" customHeight="1" x14ac:dyDescent="0.25">
      <c r="A35" s="106"/>
      <c r="B35" s="107"/>
      <c r="C35" s="108"/>
      <c r="D35" s="109"/>
      <c r="E35" s="110"/>
      <c r="F35" s="108"/>
      <c r="G35" s="111"/>
      <c r="H35" s="111"/>
      <c r="I35" s="110"/>
      <c r="J35" s="110"/>
      <c r="K35" s="110"/>
    </row>
    <row r="36" spans="1:11" ht="24" customHeight="1" x14ac:dyDescent="0.25">
      <c r="A36" s="106"/>
      <c r="B36" s="107"/>
      <c r="C36" s="108"/>
      <c r="D36" s="109"/>
      <c r="E36" s="110"/>
      <c r="F36" s="108"/>
      <c r="G36" s="111"/>
      <c r="H36" s="111"/>
      <c r="I36" s="110"/>
      <c r="J36" s="110"/>
      <c r="K36" s="110"/>
    </row>
    <row r="37" spans="1:11" ht="24" customHeight="1" x14ac:dyDescent="0.25">
      <c r="A37" s="106"/>
      <c r="B37" s="107"/>
      <c r="C37" s="108"/>
      <c r="D37" s="109"/>
      <c r="E37" s="110"/>
      <c r="F37" s="108"/>
      <c r="G37" s="111"/>
      <c r="H37" s="111"/>
      <c r="I37" s="110"/>
      <c r="J37" s="110"/>
      <c r="K37" s="110"/>
    </row>
    <row r="38" spans="1:11" ht="24" customHeight="1" x14ac:dyDescent="0.25">
      <c r="A38" s="106"/>
      <c r="B38" s="107"/>
      <c r="C38" s="108"/>
      <c r="D38" s="109"/>
      <c r="E38" s="110"/>
      <c r="F38" s="108"/>
      <c r="G38" s="111"/>
      <c r="H38" s="111"/>
      <c r="I38" s="110"/>
      <c r="J38" s="110"/>
      <c r="K38" s="110"/>
    </row>
    <row r="39" spans="1:11" ht="24" customHeight="1" x14ac:dyDescent="0.25">
      <c r="A39" s="106"/>
      <c r="B39" s="107"/>
      <c r="C39" s="108"/>
      <c r="D39" s="109"/>
      <c r="E39" s="110"/>
      <c r="F39" s="108"/>
      <c r="G39" s="111"/>
      <c r="H39" s="111"/>
      <c r="I39" s="110"/>
      <c r="J39" s="110"/>
      <c r="K39" s="110"/>
    </row>
    <row r="40" spans="1:11" ht="24" customHeight="1" x14ac:dyDescent="0.25">
      <c r="A40" s="106"/>
      <c r="B40" s="107"/>
      <c r="C40" s="108"/>
      <c r="D40" s="109"/>
      <c r="E40" s="110"/>
      <c r="F40" s="108"/>
      <c r="G40" s="111"/>
      <c r="H40" s="111"/>
      <c r="I40" s="110"/>
      <c r="J40" s="110"/>
      <c r="K40" s="110"/>
    </row>
    <row r="41" spans="1:11" ht="24" customHeight="1" x14ac:dyDescent="0.25">
      <c r="A41" s="106"/>
      <c r="B41" s="107"/>
      <c r="C41" s="108"/>
      <c r="D41" s="109"/>
      <c r="E41" s="110"/>
      <c r="F41" s="108"/>
      <c r="G41" s="111"/>
      <c r="H41" s="111"/>
      <c r="I41" s="110"/>
      <c r="J41" s="110"/>
      <c r="K41" s="110"/>
    </row>
    <row r="42" spans="1:11" ht="24" customHeight="1" x14ac:dyDescent="0.25">
      <c r="A42" s="106"/>
      <c r="B42" s="107"/>
      <c r="C42" s="108"/>
      <c r="D42" s="109"/>
      <c r="E42" s="110"/>
      <c r="F42" s="108"/>
      <c r="G42" s="111"/>
      <c r="H42" s="111"/>
      <c r="I42" s="110"/>
      <c r="J42" s="110"/>
      <c r="K42" s="110"/>
    </row>
    <row r="43" spans="1:11" ht="24" customHeight="1" x14ac:dyDescent="0.25">
      <c r="A43" s="106"/>
      <c r="B43" s="107"/>
      <c r="C43" s="108"/>
      <c r="D43" s="109"/>
      <c r="E43" s="110"/>
      <c r="F43" s="108"/>
      <c r="G43" s="111"/>
      <c r="H43" s="111"/>
      <c r="I43" s="110"/>
      <c r="J43" s="110"/>
      <c r="K43" s="110"/>
    </row>
    <row r="44" spans="1:11" ht="24" customHeight="1" x14ac:dyDescent="0.25">
      <c r="A44" s="106"/>
      <c r="B44" s="107"/>
      <c r="C44" s="108"/>
      <c r="D44" s="109"/>
      <c r="E44" s="110"/>
      <c r="F44" s="108"/>
      <c r="G44" s="111"/>
      <c r="H44" s="111"/>
      <c r="I44" s="110"/>
      <c r="J44" s="110"/>
      <c r="K44" s="110"/>
    </row>
    <row r="45" spans="1:11" ht="24" customHeight="1" x14ac:dyDescent="0.25">
      <c r="A45" s="106"/>
      <c r="B45" s="107"/>
      <c r="C45" s="108"/>
      <c r="D45" s="109"/>
      <c r="E45" s="110"/>
      <c r="F45" s="108"/>
      <c r="G45" s="111"/>
      <c r="H45" s="111"/>
      <c r="I45" s="110"/>
      <c r="J45" s="110"/>
      <c r="K45" s="110"/>
    </row>
    <row r="46" spans="1:11" ht="24" customHeight="1" x14ac:dyDescent="0.25">
      <c r="A46" s="106"/>
      <c r="B46" s="107"/>
      <c r="C46" s="108"/>
      <c r="D46" s="109"/>
      <c r="E46" s="110"/>
      <c r="F46" s="108"/>
      <c r="G46" s="111"/>
      <c r="H46" s="111"/>
      <c r="I46" s="110"/>
      <c r="J46" s="110"/>
      <c r="K46" s="110"/>
    </row>
    <row r="47" spans="1:11" ht="24" customHeight="1" x14ac:dyDescent="0.25">
      <c r="A47" s="106"/>
      <c r="B47" s="107"/>
      <c r="C47" s="108"/>
      <c r="D47" s="109"/>
      <c r="E47" s="110"/>
      <c r="F47" s="108"/>
      <c r="G47" s="111"/>
      <c r="H47" s="111"/>
      <c r="I47" s="110"/>
      <c r="J47" s="110"/>
      <c r="K47" s="110"/>
    </row>
    <row r="48" spans="1:11" ht="24" customHeight="1" x14ac:dyDescent="0.25">
      <c r="A48" s="106"/>
      <c r="B48" s="107"/>
      <c r="C48" s="108"/>
      <c r="D48" s="109"/>
      <c r="E48" s="110"/>
      <c r="F48" s="108"/>
      <c r="G48" s="111"/>
      <c r="H48" s="111"/>
      <c r="I48" s="110"/>
      <c r="J48" s="110"/>
      <c r="K48" s="110"/>
    </row>
    <row r="49" spans="1:11" ht="24" customHeight="1" x14ac:dyDescent="0.25">
      <c r="A49" s="106"/>
      <c r="B49" s="107"/>
      <c r="C49" s="108"/>
      <c r="D49" s="109"/>
      <c r="E49" s="110"/>
      <c r="F49" s="108"/>
      <c r="G49" s="111"/>
      <c r="H49" s="111"/>
      <c r="I49" s="110"/>
      <c r="J49" s="110"/>
      <c r="K49" s="110"/>
    </row>
    <row r="50" spans="1:11" ht="24" customHeight="1" x14ac:dyDescent="0.25">
      <c r="A50" s="106"/>
      <c r="B50" s="107"/>
      <c r="C50" s="108"/>
      <c r="D50" s="109"/>
      <c r="E50" s="110"/>
      <c r="F50" s="108"/>
      <c r="G50" s="111"/>
      <c r="H50" s="111"/>
      <c r="I50" s="110"/>
      <c r="J50" s="110"/>
      <c r="K50" s="110"/>
    </row>
    <row r="51" spans="1:11" ht="24" customHeight="1" x14ac:dyDescent="0.25">
      <c r="A51" s="106"/>
      <c r="B51" s="107"/>
      <c r="C51" s="108"/>
      <c r="D51" s="109"/>
      <c r="E51" s="110"/>
      <c r="F51" s="108"/>
      <c r="G51" s="111"/>
      <c r="H51" s="111"/>
      <c r="I51" s="110"/>
      <c r="J51" s="110"/>
      <c r="K51" s="110"/>
    </row>
    <row r="52" spans="1:11" ht="24" customHeight="1" x14ac:dyDescent="0.25">
      <c r="A52" s="106"/>
      <c r="B52" s="107"/>
      <c r="C52" s="108"/>
      <c r="D52" s="109"/>
      <c r="E52" s="110"/>
      <c r="F52" s="108"/>
      <c r="G52" s="111"/>
      <c r="H52" s="111"/>
      <c r="I52" s="110"/>
      <c r="J52" s="110"/>
      <c r="K52" s="110"/>
    </row>
    <row r="53" spans="1:11" ht="24" customHeight="1" x14ac:dyDescent="0.25">
      <c r="A53" s="106"/>
      <c r="B53" s="107"/>
      <c r="C53" s="108"/>
      <c r="D53" s="109"/>
      <c r="E53" s="110"/>
      <c r="F53" s="108"/>
      <c r="G53" s="111"/>
      <c r="H53" s="111"/>
      <c r="I53" s="110"/>
      <c r="J53" s="110"/>
      <c r="K53" s="110"/>
    </row>
    <row r="54" spans="1:11" ht="24" customHeight="1" x14ac:dyDescent="0.25">
      <c r="A54" s="106"/>
      <c r="B54" s="107"/>
      <c r="C54" s="108"/>
      <c r="D54" s="109"/>
      <c r="E54" s="110"/>
      <c r="F54" s="108"/>
      <c r="G54" s="111"/>
      <c r="H54" s="111"/>
      <c r="I54" s="110"/>
      <c r="J54" s="110"/>
      <c r="K54" s="110"/>
    </row>
    <row r="55" spans="1:11" ht="24" customHeight="1" x14ac:dyDescent="0.25">
      <c r="A55" s="106"/>
      <c r="B55" s="107"/>
      <c r="C55" s="108"/>
      <c r="D55" s="109"/>
      <c r="E55" s="110"/>
      <c r="F55" s="108"/>
      <c r="G55" s="111"/>
      <c r="H55" s="111"/>
      <c r="I55" s="110"/>
      <c r="J55" s="110"/>
      <c r="K55" s="110"/>
    </row>
    <row r="56" spans="1:11" ht="24" customHeight="1" x14ac:dyDescent="0.25">
      <c r="A56" s="106"/>
      <c r="B56" s="107"/>
      <c r="C56" s="108"/>
      <c r="D56" s="109"/>
      <c r="E56" s="110"/>
      <c r="F56" s="108"/>
      <c r="G56" s="111"/>
      <c r="H56" s="111"/>
      <c r="I56" s="110"/>
      <c r="J56" s="110"/>
      <c r="K56" s="110"/>
    </row>
    <row r="57" spans="1:11" ht="24" customHeight="1" x14ac:dyDescent="0.25">
      <c r="A57" s="106"/>
      <c r="B57" s="107"/>
      <c r="C57" s="108"/>
      <c r="D57" s="109"/>
      <c r="E57" s="110"/>
      <c r="F57" s="108"/>
      <c r="G57" s="111"/>
      <c r="H57" s="111"/>
      <c r="I57" s="110"/>
      <c r="J57" s="110"/>
      <c r="K57" s="110"/>
    </row>
    <row r="58" spans="1:11" ht="24" customHeight="1" x14ac:dyDescent="0.25">
      <c r="A58" s="106"/>
      <c r="B58" s="107"/>
      <c r="C58" s="108"/>
      <c r="D58" s="109"/>
      <c r="E58" s="110"/>
      <c r="F58" s="108"/>
      <c r="G58" s="111"/>
      <c r="H58" s="111"/>
      <c r="I58" s="110"/>
      <c r="J58" s="110"/>
      <c r="K58" s="110"/>
    </row>
    <row r="59" spans="1:11" ht="24" customHeight="1" x14ac:dyDescent="0.25">
      <c r="A59" s="106"/>
      <c r="B59" s="107"/>
      <c r="C59" s="108"/>
      <c r="D59" s="109"/>
      <c r="E59" s="110"/>
      <c r="F59" s="108"/>
      <c r="G59" s="111"/>
      <c r="H59" s="111"/>
      <c r="I59" s="110"/>
      <c r="J59" s="110"/>
      <c r="K59" s="110"/>
    </row>
    <row r="60" spans="1:11" ht="24" customHeight="1" x14ac:dyDescent="0.25">
      <c r="A60" s="106"/>
      <c r="B60" s="107"/>
      <c r="C60" s="108"/>
      <c r="D60" s="109"/>
      <c r="E60" s="110"/>
      <c r="F60" s="108"/>
      <c r="G60" s="111"/>
      <c r="H60" s="111"/>
      <c r="I60" s="110"/>
      <c r="J60" s="110"/>
      <c r="K60" s="110"/>
    </row>
    <row r="61" spans="1:11" ht="24" customHeight="1" x14ac:dyDescent="0.25">
      <c r="A61" s="106"/>
      <c r="B61" s="107"/>
      <c r="C61" s="108"/>
      <c r="D61" s="109"/>
      <c r="E61" s="110"/>
      <c r="F61" s="108"/>
      <c r="G61" s="111"/>
      <c r="H61" s="111"/>
      <c r="I61" s="110"/>
      <c r="J61" s="110"/>
      <c r="K61" s="110"/>
    </row>
    <row r="62" spans="1:11" ht="24" customHeight="1" x14ac:dyDescent="0.25">
      <c r="A62" s="106"/>
      <c r="B62" s="107"/>
      <c r="C62" s="108"/>
      <c r="D62" s="109"/>
      <c r="E62" s="110"/>
      <c r="F62" s="108"/>
      <c r="G62" s="111"/>
      <c r="H62" s="111"/>
      <c r="I62" s="110"/>
      <c r="J62" s="110"/>
      <c r="K62" s="110"/>
    </row>
    <row r="63" spans="1:11" ht="24" customHeight="1" x14ac:dyDescent="0.25">
      <c r="A63" s="106"/>
      <c r="B63" s="107"/>
      <c r="C63" s="108"/>
      <c r="D63" s="109"/>
      <c r="E63" s="110"/>
      <c r="F63" s="108"/>
      <c r="G63" s="111"/>
      <c r="H63" s="111"/>
      <c r="I63" s="110"/>
      <c r="J63" s="110"/>
      <c r="K63" s="110"/>
    </row>
    <row r="64" spans="1:11" ht="24" customHeight="1" x14ac:dyDescent="0.25">
      <c r="A64" s="106"/>
      <c r="B64" s="107"/>
      <c r="C64" s="108"/>
      <c r="D64" s="109"/>
      <c r="E64" s="110"/>
      <c r="F64" s="108"/>
      <c r="G64" s="111"/>
      <c r="H64" s="111"/>
      <c r="I64" s="110"/>
      <c r="J64" s="110"/>
      <c r="K64" s="110"/>
    </row>
    <row r="65" spans="1:11" ht="24" customHeight="1" x14ac:dyDescent="0.25">
      <c r="A65" s="106"/>
      <c r="B65" s="107"/>
      <c r="C65" s="108"/>
      <c r="D65" s="109"/>
      <c r="E65" s="110"/>
      <c r="F65" s="108"/>
      <c r="G65" s="111"/>
      <c r="H65" s="111"/>
      <c r="I65" s="110"/>
      <c r="J65" s="110"/>
      <c r="K65" s="110"/>
    </row>
    <row r="66" spans="1:11" ht="24" customHeight="1" x14ac:dyDescent="0.25">
      <c r="A66" s="106"/>
      <c r="B66" s="107"/>
      <c r="C66" s="108"/>
      <c r="D66" s="109"/>
      <c r="E66" s="110"/>
      <c r="F66" s="108"/>
      <c r="G66" s="111"/>
      <c r="H66" s="111"/>
      <c r="I66" s="110"/>
      <c r="J66" s="110"/>
      <c r="K66" s="110"/>
    </row>
    <row r="67" spans="1:11" ht="24" customHeight="1" x14ac:dyDescent="0.25">
      <c r="A67" s="106"/>
      <c r="B67" s="107"/>
      <c r="C67" s="108"/>
      <c r="D67" s="109"/>
      <c r="E67" s="110"/>
      <c r="F67" s="108"/>
      <c r="G67" s="111"/>
      <c r="H67" s="111"/>
      <c r="I67" s="110"/>
      <c r="J67" s="110"/>
      <c r="K67" s="110"/>
    </row>
  </sheetData>
  <sheetProtection password="DF47" sheet="1" objects="1" scenarios="1" insertRows="0" selectLockedCells="1"/>
  <mergeCells count="10">
    <mergeCell ref="A1:K1"/>
    <mergeCell ref="G6:J6"/>
    <mergeCell ref="G7:J7"/>
    <mergeCell ref="G8:J8"/>
    <mergeCell ref="A3:F3"/>
    <mergeCell ref="A2:K2"/>
    <mergeCell ref="A4:K4"/>
    <mergeCell ref="B6:C6"/>
    <mergeCell ref="B7:C7"/>
    <mergeCell ref="B8:C8"/>
  </mergeCells>
  <phoneticPr fontId="41" type="noConversion"/>
  <conditionalFormatting sqref="G7:J7">
    <cfRule type="containsText" dxfId="11" priority="2" operator="containsText" text="linked cell">
      <formula>NOT(ISERROR(SEARCH("linked cell",G7)))</formula>
    </cfRule>
  </conditionalFormatting>
  <conditionalFormatting sqref="B6:B8 D6:J8">
    <cfRule type="containsText" dxfId="10" priority="1" operator="containsText" text="linked">
      <formula>NOT(ISERROR(SEARCH("linked",B6)))</formula>
    </cfRule>
  </conditionalFormatting>
  <printOptions horizontalCentered="1"/>
  <pageMargins left="0.25" right="0.25" top="0.25" bottom="0.25" header="0.3" footer="0.12"/>
  <pageSetup scale="87" fitToHeight="3" orientation="landscape" blackAndWhite="1" r:id="rId1"/>
  <legacyDrawing r:id="rId2"/>
  <extLst>
    <ext xmlns:mx="http://schemas.microsoft.com/office/mac/excel/2008/main" uri="{64002731-A6B0-56B0-2670-7721B7C09600}">
      <mx:PLV Mode="1" OnePage="0" WScale="94"/>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5"/>
  <sheetViews>
    <sheetView showGridLines="0" view="pageBreakPreview" zoomScaleNormal="100" zoomScaleSheetLayoutView="100" zoomScalePageLayoutView="125" workbookViewId="0">
      <selection activeCell="A11" sqref="A11"/>
    </sheetView>
  </sheetViews>
  <sheetFormatPr defaultColWidth="8.85546875" defaultRowHeight="11.25" x14ac:dyDescent="0.25"/>
  <cols>
    <col min="1" max="1" width="9.42578125" style="42" customWidth="1"/>
    <col min="2" max="2" width="20.140625" style="42" customWidth="1"/>
    <col min="3" max="3" width="6.42578125" style="60" customWidth="1"/>
    <col min="4" max="4" width="27.140625" style="42" customWidth="1"/>
    <col min="5" max="5" width="12" style="42" customWidth="1"/>
    <col min="6" max="6" width="12" style="62" customWidth="1"/>
    <col min="7" max="7" width="11.85546875" style="42" customWidth="1"/>
    <col min="8" max="8" width="11.85546875" style="93" customWidth="1"/>
    <col min="9" max="9" width="8" style="93" customWidth="1"/>
    <col min="10" max="10" width="7.85546875" style="42" customWidth="1"/>
    <col min="11" max="11" width="4" style="42" customWidth="1"/>
    <col min="12" max="12" width="4" style="232" customWidth="1"/>
    <col min="13" max="13" width="5.85546875" style="42" customWidth="1"/>
    <col min="14" max="14" width="27.28515625" style="42" customWidth="1"/>
    <col min="15" max="15" width="6.42578125" style="42" customWidth="1"/>
    <col min="16" max="16" width="27.28515625" style="42" customWidth="1"/>
    <col min="17" max="16384" width="8.85546875" style="42"/>
  </cols>
  <sheetData>
    <row r="1" spans="1:16" s="182" customFormat="1" ht="12.75" customHeight="1" x14ac:dyDescent="0.25">
      <c r="A1" s="303" t="str">
        <f>'D102 RECONCILIATION'!A1:H1</f>
        <v>Updated 07/2021</v>
      </c>
      <c r="B1" s="303"/>
      <c r="C1" s="303"/>
      <c r="D1" s="303"/>
      <c r="E1" s="303"/>
      <c r="F1" s="303"/>
      <c r="G1" s="303"/>
      <c r="H1" s="303"/>
      <c r="I1" s="303"/>
      <c r="J1" s="303"/>
      <c r="L1" s="232"/>
    </row>
    <row r="2" spans="1:16" s="6" customFormat="1" ht="15" x14ac:dyDescent="0.25">
      <c r="A2" s="304" t="s">
        <v>39</v>
      </c>
      <c r="B2" s="304"/>
      <c r="C2" s="304"/>
      <c r="D2" s="304"/>
      <c r="E2" s="304"/>
      <c r="F2" s="304"/>
      <c r="G2" s="304"/>
      <c r="H2" s="304"/>
      <c r="I2" s="304"/>
      <c r="J2" s="304"/>
      <c r="K2" s="41"/>
      <c r="L2" s="229"/>
    </row>
    <row r="3" spans="1:16" s="6" customFormat="1" ht="5.0999999999999996" customHeight="1" x14ac:dyDescent="0.25">
      <c r="A3" s="305"/>
      <c r="B3" s="305"/>
      <c r="C3" s="305"/>
      <c r="D3" s="305"/>
      <c r="E3" s="305"/>
      <c r="F3" s="156"/>
    </row>
    <row r="4" spans="1:16" s="28" customFormat="1" ht="13.5" customHeight="1" x14ac:dyDescent="0.25">
      <c r="A4" s="278" t="s">
        <v>192</v>
      </c>
      <c r="B4" s="278"/>
      <c r="C4" s="278"/>
      <c r="D4" s="278"/>
      <c r="E4" s="278"/>
      <c r="F4" s="278"/>
      <c r="G4" s="278"/>
      <c r="H4" s="278"/>
      <c r="I4" s="278"/>
      <c r="J4" s="278"/>
      <c r="K4" s="39"/>
      <c r="L4" s="230"/>
    </row>
    <row r="5" spans="1:16" s="28" customFormat="1" ht="7.35" customHeight="1" x14ac:dyDescent="0.25">
      <c r="A5" s="157"/>
      <c r="B5" s="157"/>
      <c r="C5" s="157"/>
      <c r="D5" s="157"/>
      <c r="E5" s="157"/>
      <c r="F5" s="157"/>
      <c r="G5" s="157"/>
      <c r="H5" s="162"/>
      <c r="I5" s="162"/>
      <c r="J5" s="162"/>
      <c r="K5" s="49"/>
      <c r="L5" s="235"/>
    </row>
    <row r="6" spans="1:16" ht="15" customHeight="1" x14ac:dyDescent="0.25">
      <c r="A6" s="158" t="s">
        <v>37</v>
      </c>
      <c r="B6" s="368" t="str">
        <f>IF('D102 RECONCILIATION'!C8=0," ",'D102 RECONCILIATION'!C8)</f>
        <v xml:space="preserve"> </v>
      </c>
      <c r="C6" s="368"/>
      <c r="D6" s="368"/>
      <c r="E6" s="377" t="s">
        <v>38</v>
      </c>
      <c r="F6" s="377"/>
      <c r="G6" s="374" t="str">
        <f>IF('D102 RECONCILIATION'!I8=0," ",'D102 RECONCILIATION'!I8)</f>
        <v xml:space="preserve"> </v>
      </c>
      <c r="H6" s="374" t="e">
        <f>IF('D102 RECONCILIATION'!#REF!=0,"Linked Cell",'D102 RECONCILIATION'!#REF!)</f>
        <v>#REF!</v>
      </c>
      <c r="I6" s="374" t="str">
        <f>IF('D102 RECONCILIATION'!K18=0,"Linked Cell",'D102 RECONCILIATION'!K18)</f>
        <v xml:space="preserve">
Red Flag in upper right-hand corner of the cell means there is important information or instructions for user to read.  Select cell or glide mouse over cell to view hidden information or instructions.
Cells Highlighted Yellow - User may enter data into these cells.
Blue - Cell is locked and contains a formula to perform a specific calculation.
Green - Cell is locked and is linked to data in another cell.
Cells Highlighted Red or with Red Text - DSHA to populate.</v>
      </c>
      <c r="J6" s="374" t="str">
        <f>IF('D102 RECONCILIATION'!L8=0,"Linked Cell",'D102 RECONCILIATION'!L8)</f>
        <v>Linked Cell</v>
      </c>
      <c r="M6" s="92"/>
    </row>
    <row r="7" spans="1:16" ht="15" customHeight="1" x14ac:dyDescent="0.25">
      <c r="A7" s="158" t="s">
        <v>42</v>
      </c>
      <c r="B7" s="376" t="str">
        <f>IF('D102 RECONCILIATION'!C9=0," ",'D102 RECONCILIATION'!C9)</f>
        <v xml:space="preserve"> </v>
      </c>
      <c r="C7" s="376"/>
      <c r="D7" s="376"/>
      <c r="E7" s="377" t="s">
        <v>44</v>
      </c>
      <c r="F7" s="377"/>
      <c r="G7" s="381" t="str">
        <f>IF('D102 RECONCILIATION'!I9=0," ",'D102 RECONCILIATION'!I9)</f>
        <v xml:space="preserve"> </v>
      </c>
      <c r="H7" s="381" t="e">
        <f>IF('D102 RECONCILIATION'!#REF!=0,"Linked Cell",'D102 RECONCILIATION'!#REF!)</f>
        <v>#REF!</v>
      </c>
      <c r="I7" s="381" t="str">
        <f>IF('D102 RECONCILIATION'!K9=0,"Linked Cell",'D102 RECONCILIATION'!K9)</f>
        <v>Linked Cell</v>
      </c>
      <c r="J7" s="381" t="str">
        <f>IF('D102 RECONCILIATION'!L9=0,"Linked Cell",'D102 RECONCILIATION'!L9)</f>
        <v>Linked Cell</v>
      </c>
      <c r="M7" s="92"/>
    </row>
    <row r="8" spans="1:16" ht="13.5" customHeight="1" x14ac:dyDescent="0.25">
      <c r="A8" s="159" t="s">
        <v>43</v>
      </c>
      <c r="B8" s="368" t="str">
        <f>IF('D102 RECONCILIATION'!C10=0," ",'D102 RECONCILIATION'!C10)</f>
        <v xml:space="preserve"> </v>
      </c>
      <c r="C8" s="368"/>
      <c r="D8" s="368"/>
      <c r="E8" s="377" t="s">
        <v>186</v>
      </c>
      <c r="F8" s="377"/>
      <c r="G8" s="374" t="str">
        <f>IF('D102 RECONCILIATION'!I10=0," ",'D102 RECONCILIATION'!I10)</f>
        <v xml:space="preserve"> </v>
      </c>
      <c r="H8" s="374" t="e">
        <f>IF('D102 RECONCILIATION'!#REF!=0,"Linked Cell",'D102 RECONCILIATION'!#REF!)</f>
        <v>#REF!</v>
      </c>
      <c r="I8" s="374" t="str">
        <f>IF('D102 RECONCILIATION'!K10=0,"Linked Cell",'D102 RECONCILIATION'!K10)</f>
        <v>Linked Cell</v>
      </c>
      <c r="J8" s="374" t="str">
        <f>IF('D102 RECONCILIATION'!L10=0,"Linked Cell",'D102 RECONCILIATION'!L10)</f>
        <v>Linked Cell</v>
      </c>
      <c r="M8" s="92"/>
    </row>
    <row r="9" spans="1:16" ht="12" customHeight="1" x14ac:dyDescent="0.25">
      <c r="A9" s="159"/>
      <c r="B9" s="159"/>
      <c r="C9" s="156"/>
      <c r="D9" s="159"/>
      <c r="E9" s="159"/>
      <c r="F9" s="159"/>
      <c r="G9" s="159"/>
      <c r="H9" s="159"/>
      <c r="I9" s="159"/>
      <c r="J9" s="159"/>
      <c r="M9" s="92"/>
    </row>
    <row r="10" spans="1:16" s="38" customFormat="1" ht="29.25" customHeight="1" x14ac:dyDescent="0.25">
      <c r="A10" s="2" t="s">
        <v>99</v>
      </c>
      <c r="B10" s="163" t="s">
        <v>104</v>
      </c>
      <c r="C10" s="2" t="s">
        <v>103</v>
      </c>
      <c r="D10" s="163" t="s">
        <v>106</v>
      </c>
      <c r="E10" s="163" t="s">
        <v>113</v>
      </c>
      <c r="F10" s="163" t="s">
        <v>68</v>
      </c>
      <c r="G10" s="163" t="s">
        <v>165</v>
      </c>
      <c r="H10" s="2" t="s">
        <v>30</v>
      </c>
      <c r="I10" s="2" t="s">
        <v>185</v>
      </c>
      <c r="J10" s="2" t="s">
        <v>101</v>
      </c>
      <c r="M10" s="378" t="s">
        <v>183</v>
      </c>
      <c r="N10" s="379"/>
      <c r="O10" s="379"/>
      <c r="P10" s="380"/>
    </row>
    <row r="11" spans="1:16" ht="14.1" customHeight="1" x14ac:dyDescent="0.25">
      <c r="A11" s="106"/>
      <c r="B11" s="140" t="str">
        <f>IFERROR(VLOOKUP(A11,'D104A SUB TERMS'!$A$11:$B$67,2,FALSE),"")</f>
        <v/>
      </c>
      <c r="C11" s="110"/>
      <c r="D11" s="140" t="str">
        <f>IFERROR(VLOOKUP(C11,'D101 CONT DRAW'!$A$17:$E$59,3,FALSE),"")</f>
        <v/>
      </c>
      <c r="E11" s="141" t="str">
        <f>IFERROR(VLOOKUP(A11,'D104A SUB TERMS'!$A$11:$D$67,4,FALSE),"")</f>
        <v/>
      </c>
      <c r="F11" s="112"/>
      <c r="G11" s="112"/>
      <c r="H11" s="195" t="str">
        <f t="shared" ref="H11:H80" si="0">IFERROR((E11-F11-G11),"")</f>
        <v/>
      </c>
      <c r="I11" s="196" t="str">
        <f t="shared" ref="I11:I81" si="1">IFERROR((H11/E11),"")</f>
        <v/>
      </c>
      <c r="J11" s="115"/>
      <c r="M11" s="126" t="s">
        <v>191</v>
      </c>
      <c r="N11" s="261" t="s">
        <v>61</v>
      </c>
      <c r="O11" s="127" t="s">
        <v>191</v>
      </c>
      <c r="P11" s="260" t="s">
        <v>61</v>
      </c>
    </row>
    <row r="12" spans="1:16" ht="14.1" customHeight="1" x14ac:dyDescent="0.25">
      <c r="A12" s="106"/>
      <c r="B12" s="140" t="str">
        <f>IFERROR(VLOOKUP(A12,'D104A SUB TERMS'!$A$11:$B$67,2,FALSE),"")</f>
        <v/>
      </c>
      <c r="C12" s="110"/>
      <c r="D12" s="140" t="str">
        <f>IFERROR(VLOOKUP(C12,'D101 CONT DRAW'!$A$17:$E$59,3,FALSE),"")</f>
        <v/>
      </c>
      <c r="E12" s="141" t="str">
        <f>IFERROR(VLOOKUP(A12,'D104A SUB TERMS'!$A$11:$D$67,4,FALSE),"")</f>
        <v/>
      </c>
      <c r="F12" s="112"/>
      <c r="G12" s="112"/>
      <c r="H12" s="195" t="str">
        <f t="shared" si="0"/>
        <v/>
      </c>
      <c r="I12" s="196" t="str">
        <f t="shared" si="1"/>
        <v/>
      </c>
      <c r="J12" s="115"/>
      <c r="M12" s="128"/>
      <c r="N12" s="129"/>
      <c r="O12" s="130"/>
      <c r="P12" s="131"/>
    </row>
    <row r="13" spans="1:16" ht="14.1" customHeight="1" x14ac:dyDescent="0.25">
      <c r="A13" s="106"/>
      <c r="B13" s="140" t="str">
        <f>IFERROR(VLOOKUP(A13,'D104A SUB TERMS'!$A$11:$B$67,2,FALSE),"")</f>
        <v/>
      </c>
      <c r="C13" s="110"/>
      <c r="D13" s="140" t="str">
        <f>IFERROR(VLOOKUP(C13,'D101 CONT DRAW'!$A$17:$E$59,3,FALSE),"")</f>
        <v/>
      </c>
      <c r="E13" s="141" t="str">
        <f>IFERROR(VLOOKUP(A13,'D104A SUB TERMS'!$A$11:$D$67,4,FALSE),"")</f>
        <v/>
      </c>
      <c r="F13" s="112"/>
      <c r="G13" s="112"/>
      <c r="H13" s="195" t="str">
        <f t="shared" si="0"/>
        <v/>
      </c>
      <c r="I13" s="196" t="str">
        <f t="shared" si="1"/>
        <v/>
      </c>
      <c r="J13" s="115"/>
      <c r="M13" s="132">
        <v>1</v>
      </c>
      <c r="N13" s="133" t="str">
        <f>'D102 RECONCILIATION'!B18</f>
        <v xml:space="preserve"> Sitework Utilities</v>
      </c>
      <c r="O13" s="134">
        <v>22</v>
      </c>
      <c r="P13" s="131" t="str">
        <f>'D102 RECONCILIATION'!B39</f>
        <v xml:space="preserve"> Doors and Frames</v>
      </c>
    </row>
    <row r="14" spans="1:16" ht="14.1" customHeight="1" x14ac:dyDescent="0.25">
      <c r="A14" s="106"/>
      <c r="B14" s="140" t="str">
        <f>IFERROR(VLOOKUP(A14,'D104A SUB TERMS'!$A$11:$B$67,2,FALSE),"")</f>
        <v/>
      </c>
      <c r="C14" s="110"/>
      <c r="D14" s="140" t="str">
        <f>IFERROR(VLOOKUP(C14,'D101 CONT DRAW'!$A$17:$E$59,3,FALSE),"")</f>
        <v/>
      </c>
      <c r="E14" s="141" t="str">
        <f>IFERROR(VLOOKUP(A14,'D104A SUB TERMS'!$A$11:$D$67,4,FALSE),"")</f>
        <v/>
      </c>
      <c r="F14" s="112"/>
      <c r="G14" s="112"/>
      <c r="H14" s="195" t="str">
        <f t="shared" si="0"/>
        <v/>
      </c>
      <c r="I14" s="196" t="str">
        <f t="shared" si="1"/>
        <v/>
      </c>
      <c r="J14" s="115"/>
      <c r="M14" s="132">
        <v>2</v>
      </c>
      <c r="N14" s="133" t="str">
        <f>'D102 RECONCILIATION'!B19</f>
        <v xml:space="preserve"> Sitework </v>
      </c>
      <c r="O14" s="134">
        <v>23</v>
      </c>
      <c r="P14" s="131" t="str">
        <f>'D102 RECONCILIATION'!B40</f>
        <v xml:space="preserve"> Windows</v>
      </c>
    </row>
    <row r="15" spans="1:16" ht="14.1" customHeight="1" x14ac:dyDescent="0.25">
      <c r="A15" s="106"/>
      <c r="B15" s="140" t="str">
        <f>IFERROR(VLOOKUP(A15,'D104A SUB TERMS'!$A$11:$B$67,2,FALSE),"")</f>
        <v/>
      </c>
      <c r="C15" s="110"/>
      <c r="D15" s="140" t="str">
        <f>IFERROR(VLOOKUP(C15,'D101 CONT DRAW'!$A$17:$E$59,3,FALSE),"")</f>
        <v/>
      </c>
      <c r="E15" s="141" t="str">
        <f>IFERROR(VLOOKUP(A15,'D104A SUB TERMS'!$A$11:$D$67,4,FALSE),"")</f>
        <v/>
      </c>
      <c r="F15" s="112"/>
      <c r="G15" s="112"/>
      <c r="H15" s="195" t="str">
        <f t="shared" si="0"/>
        <v/>
      </c>
      <c r="I15" s="196" t="str">
        <f t="shared" si="1"/>
        <v/>
      </c>
      <c r="J15" s="115"/>
      <c r="M15" s="135">
        <v>3</v>
      </c>
      <c r="N15" s="133" t="str">
        <f>'D102 RECONCILIATION'!B20</f>
        <v xml:space="preserve"> Site Recreation</v>
      </c>
      <c r="O15" s="134">
        <v>24</v>
      </c>
      <c r="P15" s="131" t="str">
        <f>'D102 RECONCILIATION'!B41</f>
        <v xml:space="preserve"> Drywall</v>
      </c>
    </row>
    <row r="16" spans="1:16" ht="14.1" customHeight="1" x14ac:dyDescent="0.25">
      <c r="A16" s="106"/>
      <c r="B16" s="140" t="str">
        <f>IFERROR(VLOOKUP(A16,'D104A SUB TERMS'!$A$11:$B$67,2,FALSE),"")</f>
        <v/>
      </c>
      <c r="C16" s="110"/>
      <c r="D16" s="140" t="str">
        <f>IFERROR(VLOOKUP(C16,'D101 CONT DRAW'!$A$17:$E$59,3,FALSE),"")</f>
        <v/>
      </c>
      <c r="E16" s="141" t="str">
        <f>IFERROR(VLOOKUP(A16,'D104A SUB TERMS'!$A$11:$D$67,4,FALSE),"")</f>
        <v/>
      </c>
      <c r="F16" s="112"/>
      <c r="G16" s="112"/>
      <c r="H16" s="195" t="str">
        <f t="shared" si="0"/>
        <v/>
      </c>
      <c r="I16" s="196" t="str">
        <f t="shared" si="1"/>
        <v/>
      </c>
      <c r="J16" s="115"/>
      <c r="M16" s="132">
        <v>4</v>
      </c>
      <c r="N16" s="133" t="str">
        <f>'D102 RECONCILIATION'!B21</f>
        <v xml:space="preserve"> Landscaping</v>
      </c>
      <c r="O16" s="134">
        <v>25</v>
      </c>
      <c r="P16" s="131" t="str">
        <f>'D102 RECONCILIATION'!B42</f>
        <v xml:space="preserve"> Vinyl (VCP, VCT, etc.)</v>
      </c>
    </row>
    <row r="17" spans="1:16" ht="14.1" customHeight="1" x14ac:dyDescent="0.25">
      <c r="A17" s="106"/>
      <c r="B17" s="140" t="str">
        <f>IFERROR(VLOOKUP(A17,'D104A SUB TERMS'!$A$11:$B$67,2,FALSE),"")</f>
        <v/>
      </c>
      <c r="C17" s="110"/>
      <c r="D17" s="140" t="str">
        <f>IFERROR(VLOOKUP(C17,'D101 CONT DRAW'!$A$17:$E$59,3,FALSE),"")</f>
        <v/>
      </c>
      <c r="E17" s="141" t="str">
        <f>IFERROR(VLOOKUP(A17,'D104A SUB TERMS'!$A$11:$D$67,4,FALSE),"")</f>
        <v/>
      </c>
      <c r="F17" s="112"/>
      <c r="G17" s="112"/>
      <c r="H17" s="195" t="str">
        <f t="shared" si="0"/>
        <v/>
      </c>
      <c r="I17" s="196" t="str">
        <f t="shared" si="1"/>
        <v/>
      </c>
      <c r="J17" s="115"/>
      <c r="M17" s="132">
        <v>5</v>
      </c>
      <c r="N17" s="133" t="str">
        <f>'D102 RECONCILIATION'!B22</f>
        <v xml:space="preserve"> Roads/Parking</v>
      </c>
      <c r="O17" s="134">
        <v>26</v>
      </c>
      <c r="P17" s="131" t="str">
        <f>'D102 RECONCILIATION'!B43</f>
        <v xml:space="preserve"> Carpet</v>
      </c>
    </row>
    <row r="18" spans="1:16" ht="14.1" customHeight="1" x14ac:dyDescent="0.25">
      <c r="A18" s="106"/>
      <c r="B18" s="140" t="str">
        <f>IFERROR(VLOOKUP(A18,'D104A SUB TERMS'!$A$11:$B$67,2,FALSE),"")</f>
        <v/>
      </c>
      <c r="C18" s="110"/>
      <c r="D18" s="140" t="str">
        <f>IFERROR(VLOOKUP(C18,'D101 CONT DRAW'!$A$17:$E$59,3,FALSE),"")</f>
        <v/>
      </c>
      <c r="E18" s="141" t="str">
        <f>IFERROR(VLOOKUP(A18,'D104A SUB TERMS'!$A$11:$D$67,4,FALSE),"")</f>
        <v/>
      </c>
      <c r="F18" s="112"/>
      <c r="G18" s="112"/>
      <c r="H18" s="195" t="str">
        <f t="shared" si="0"/>
        <v/>
      </c>
      <c r="I18" s="196" t="str">
        <f t="shared" si="1"/>
        <v/>
      </c>
      <c r="J18" s="115"/>
      <c r="M18" s="132">
        <v>6</v>
      </c>
      <c r="N18" s="133" t="str">
        <f>'D102 RECONCILIATION'!B23</f>
        <v xml:space="preserve"> Site Environmental Remediation</v>
      </c>
      <c r="O18" s="134">
        <v>27</v>
      </c>
      <c r="P18" s="131" t="str">
        <f>'D102 RECONCILIATION'!B44</f>
        <v xml:space="preserve"> Ceramic Tile</v>
      </c>
    </row>
    <row r="19" spans="1:16" ht="14.1" customHeight="1" x14ac:dyDescent="0.25">
      <c r="A19" s="106"/>
      <c r="B19" s="140" t="str">
        <f>IFERROR(VLOOKUP(A19,'D104A SUB TERMS'!$A$11:$B$67,2,FALSE),"")</f>
        <v/>
      </c>
      <c r="C19" s="110"/>
      <c r="D19" s="140" t="str">
        <f>IFERROR(VLOOKUP(C19,'D101 CONT DRAW'!$A$17:$E$59,3,FALSE),"")</f>
        <v/>
      </c>
      <c r="E19" s="141" t="str">
        <f>IFERROR(VLOOKUP(A19,'D104A SUB TERMS'!$A$11:$D$67,4,FALSE),"")</f>
        <v/>
      </c>
      <c r="F19" s="112"/>
      <c r="G19" s="112"/>
      <c r="H19" s="195" t="str">
        <f t="shared" si="0"/>
        <v/>
      </c>
      <c r="I19" s="196" t="str">
        <f t="shared" si="1"/>
        <v/>
      </c>
      <c r="J19" s="115"/>
      <c r="M19" s="132">
        <v>7</v>
      </c>
      <c r="N19" s="133" t="str">
        <f>'D102 RECONCILIATION'!B24</f>
        <v xml:space="preserve"> Bus Stop/Bus Shelter</v>
      </c>
      <c r="O19" s="134">
        <v>28</v>
      </c>
      <c r="P19" s="131" t="str">
        <f>'D102 RECONCILIATION'!B45</f>
        <v xml:space="preserve"> Painting</v>
      </c>
    </row>
    <row r="20" spans="1:16" ht="14.1" customHeight="1" x14ac:dyDescent="0.25">
      <c r="A20" s="106"/>
      <c r="B20" s="140" t="str">
        <f>IFERROR(VLOOKUP(A20,'D104A SUB TERMS'!$A$11:$B$67,2,FALSE),"")</f>
        <v/>
      </c>
      <c r="C20" s="110"/>
      <c r="D20" s="140" t="str">
        <f>IFERROR(VLOOKUP(C20,'D101 CONT DRAW'!$A$17:$E$59,3,FALSE),"")</f>
        <v/>
      </c>
      <c r="E20" s="141" t="str">
        <f>IFERROR(VLOOKUP(A20,'D104A SUB TERMS'!$A$11:$D$67,4,FALSE),"")</f>
        <v/>
      </c>
      <c r="F20" s="112"/>
      <c r="G20" s="112"/>
      <c r="H20" s="195" t="str">
        <f t="shared" si="0"/>
        <v/>
      </c>
      <c r="I20" s="196" t="str">
        <f t="shared" si="1"/>
        <v/>
      </c>
      <c r="J20" s="115"/>
      <c r="M20" s="132">
        <v>8</v>
      </c>
      <c r="N20" s="133" t="str">
        <f>'D102 RECONCILIATION'!B25</f>
        <v xml:space="preserve"> Misc Site:</v>
      </c>
      <c r="O20" s="134">
        <v>29</v>
      </c>
      <c r="P20" s="131" t="str">
        <f>'D102 RECONCILIATION'!B46</f>
        <v xml:space="preserve"> Window Treatments (Blinds, Curtains, Etc.)</v>
      </c>
    </row>
    <row r="21" spans="1:16" ht="14.1" customHeight="1" x14ac:dyDescent="0.25">
      <c r="A21" s="106"/>
      <c r="B21" s="140" t="str">
        <f>IFERROR(VLOOKUP(A21,'D104A SUB TERMS'!$A$11:$B$67,2,FALSE),"")</f>
        <v/>
      </c>
      <c r="C21" s="110"/>
      <c r="D21" s="140" t="str">
        <f>IFERROR(VLOOKUP(C21,'D101 CONT DRAW'!$A$17:$E$59,3,FALSE),"")</f>
        <v/>
      </c>
      <c r="E21" s="141" t="str">
        <f>IFERROR(VLOOKUP(A21,'D104A SUB TERMS'!$A$11:$D$67,4,FALSE),"")</f>
        <v/>
      </c>
      <c r="F21" s="112"/>
      <c r="G21" s="112"/>
      <c r="H21" s="195" t="str">
        <f t="shared" si="0"/>
        <v/>
      </c>
      <c r="I21" s="196" t="str">
        <f t="shared" si="1"/>
        <v/>
      </c>
      <c r="J21" s="115"/>
      <c r="M21" s="135">
        <v>9</v>
      </c>
      <c r="N21" s="133" t="str">
        <f>'D102 RECONCILIATION'!B26</f>
        <v xml:space="preserve"> Misc Site:</v>
      </c>
      <c r="O21" s="134">
        <v>30</v>
      </c>
      <c r="P21" s="131" t="str">
        <f>'D102 RECONCILIATION'!B47</f>
        <v xml:space="preserve"> Specialties</v>
      </c>
    </row>
    <row r="22" spans="1:16" ht="14.1" customHeight="1" x14ac:dyDescent="0.25">
      <c r="A22" s="106"/>
      <c r="B22" s="140" t="str">
        <f>IFERROR(VLOOKUP(A22,'D104A SUB TERMS'!$A$11:$B$67,2,FALSE),"")</f>
        <v/>
      </c>
      <c r="C22" s="110"/>
      <c r="D22" s="140" t="str">
        <f>IFERROR(VLOOKUP(C22,'D101 CONT DRAW'!$A$17:$E$59,3,FALSE),"")</f>
        <v/>
      </c>
      <c r="E22" s="141" t="str">
        <f>IFERROR(VLOOKUP(A22,'D104A SUB TERMS'!$A$11:$D$67,4,FALSE),"")</f>
        <v/>
      </c>
      <c r="F22" s="112"/>
      <c r="G22" s="112"/>
      <c r="H22" s="195" t="str">
        <f t="shared" si="0"/>
        <v/>
      </c>
      <c r="I22" s="196" t="str">
        <f t="shared" si="1"/>
        <v/>
      </c>
      <c r="J22" s="115"/>
      <c r="M22" s="132">
        <v>10</v>
      </c>
      <c r="N22" s="133" t="str">
        <f>'D102 RECONCILIATION'!B27</f>
        <v xml:space="preserve"> Demolition</v>
      </c>
      <c r="O22" s="134">
        <v>31</v>
      </c>
      <c r="P22" s="131" t="str">
        <f>'D102 RECONCILIATION'!B48</f>
        <v xml:space="preserve"> Toilet Accessories</v>
      </c>
    </row>
    <row r="23" spans="1:16" ht="14.1" customHeight="1" x14ac:dyDescent="0.25">
      <c r="A23" s="106"/>
      <c r="B23" s="140" t="str">
        <f>IFERROR(VLOOKUP(A23,'D104A SUB TERMS'!$A$11:$B$67,2,FALSE),"")</f>
        <v/>
      </c>
      <c r="C23" s="110"/>
      <c r="D23" s="140" t="str">
        <f>IFERROR(VLOOKUP(C23,'D101 CONT DRAW'!$A$17:$E$59,3,FALSE),"")</f>
        <v/>
      </c>
      <c r="E23" s="141" t="str">
        <f>IFERROR(VLOOKUP(A23,'D104A SUB TERMS'!$A$11:$D$67,4,FALSE),"")</f>
        <v/>
      </c>
      <c r="F23" s="112"/>
      <c r="G23" s="112"/>
      <c r="H23" s="195" t="str">
        <f t="shared" si="0"/>
        <v/>
      </c>
      <c r="I23" s="196" t="str">
        <f t="shared" si="1"/>
        <v/>
      </c>
      <c r="J23" s="115"/>
      <c r="M23" s="132">
        <v>11</v>
      </c>
      <c r="N23" s="133" t="str">
        <f>'D102 RECONCILIATION'!B28</f>
        <v xml:space="preserve"> Building Environmental Remediation</v>
      </c>
      <c r="O23" s="134">
        <v>32</v>
      </c>
      <c r="P23" s="131" t="str">
        <f>'D102 RECONCILIATION'!B49</f>
        <v xml:space="preserve"> Appliances</v>
      </c>
    </row>
    <row r="24" spans="1:16" ht="14.1" customHeight="1" x14ac:dyDescent="0.25">
      <c r="A24" s="106"/>
      <c r="B24" s="140" t="str">
        <f>IFERROR(VLOOKUP(A24,'D104A SUB TERMS'!$A$11:$B$67,2,FALSE),"")</f>
        <v/>
      </c>
      <c r="C24" s="110"/>
      <c r="D24" s="140" t="str">
        <f>IFERROR(VLOOKUP(C24,'D101 CONT DRAW'!$A$17:$E$59,3,FALSE),"")</f>
        <v/>
      </c>
      <c r="E24" s="141" t="str">
        <f>IFERROR(VLOOKUP(A24,'D104A SUB TERMS'!$A$11:$D$67,4,FALSE),"")</f>
        <v/>
      </c>
      <c r="F24" s="112"/>
      <c r="G24" s="112"/>
      <c r="H24" s="195" t="str">
        <f t="shared" si="0"/>
        <v/>
      </c>
      <c r="I24" s="196" t="str">
        <f t="shared" si="1"/>
        <v/>
      </c>
      <c r="J24" s="115"/>
      <c r="M24" s="132">
        <v>12</v>
      </c>
      <c r="N24" s="133" t="str">
        <f>'D102 RECONCILIATION'!B29</f>
        <v xml:space="preserve"> Concrete</v>
      </c>
      <c r="O24" s="134">
        <v>33</v>
      </c>
      <c r="P24" s="131" t="str">
        <f>'D102 RECONCILIATION'!B50</f>
        <v xml:space="preserve"> Elevators</v>
      </c>
    </row>
    <row r="25" spans="1:16" ht="14.1" customHeight="1" x14ac:dyDescent="0.25">
      <c r="A25" s="106"/>
      <c r="B25" s="140" t="str">
        <f>IFERROR(VLOOKUP(A25,'D104A SUB TERMS'!$A$11:$B$67,2,FALSE),"")</f>
        <v/>
      </c>
      <c r="C25" s="110"/>
      <c r="D25" s="140" t="str">
        <f>IFERROR(VLOOKUP(C25,'D101 CONT DRAW'!$A$17:$E$59,3,FALSE),"")</f>
        <v/>
      </c>
      <c r="E25" s="141" t="str">
        <f>IFERROR(VLOOKUP(A25,'D104A SUB TERMS'!$A$11:$D$67,4,FALSE),"")</f>
        <v/>
      </c>
      <c r="F25" s="112"/>
      <c r="G25" s="112"/>
      <c r="H25" s="195" t="str">
        <f t="shared" si="0"/>
        <v/>
      </c>
      <c r="I25" s="196" t="str">
        <f t="shared" si="1"/>
        <v/>
      </c>
      <c r="J25" s="115"/>
      <c r="M25" s="132">
        <v>13</v>
      </c>
      <c r="N25" s="133" t="str">
        <f>'D102 RECONCILIATION'!B30</f>
        <v xml:space="preserve"> Masonry</v>
      </c>
      <c r="O25" s="134">
        <v>34</v>
      </c>
      <c r="P25" s="131" t="str">
        <f>'D102 RECONCILIATION'!B51</f>
        <v xml:space="preserve"> Plumbing</v>
      </c>
    </row>
    <row r="26" spans="1:16" ht="14.1" customHeight="1" x14ac:dyDescent="0.25">
      <c r="A26" s="106"/>
      <c r="B26" s="140" t="str">
        <f>IFERROR(VLOOKUP(A26,'D104A SUB TERMS'!$A$11:$B$67,2,FALSE),"")</f>
        <v/>
      </c>
      <c r="C26" s="110"/>
      <c r="D26" s="140" t="str">
        <f>IFERROR(VLOOKUP(C26,'D101 CONT DRAW'!$A$17:$E$59,3,FALSE),"")</f>
        <v/>
      </c>
      <c r="E26" s="141" t="str">
        <f>IFERROR(VLOOKUP(A26,'D104A SUB TERMS'!$A$11:$D$67,4,FALSE),"")</f>
        <v/>
      </c>
      <c r="F26" s="112"/>
      <c r="G26" s="112"/>
      <c r="H26" s="195" t="str">
        <f t="shared" si="0"/>
        <v/>
      </c>
      <c r="I26" s="196" t="str">
        <f t="shared" si="1"/>
        <v/>
      </c>
      <c r="J26" s="115"/>
      <c r="M26" s="132">
        <v>14</v>
      </c>
      <c r="N26" s="133" t="str">
        <f>'D102 RECONCILIATION'!B31</f>
        <v xml:space="preserve"> Exterior Siding</v>
      </c>
      <c r="O26" s="134">
        <v>35</v>
      </c>
      <c r="P26" s="131" t="str">
        <f>'D102 RECONCILIATION'!B52</f>
        <v xml:space="preserve"> Sprinklers</v>
      </c>
    </row>
    <row r="27" spans="1:16" ht="14.1" customHeight="1" x14ac:dyDescent="0.25">
      <c r="A27" s="106"/>
      <c r="B27" s="140" t="str">
        <f>IFERROR(VLOOKUP(A27,'D104A SUB TERMS'!$A$11:$B$67,2,FALSE),"")</f>
        <v/>
      </c>
      <c r="C27" s="110"/>
      <c r="D27" s="140" t="str">
        <f>IFERROR(VLOOKUP(C27,'D101 CONT DRAW'!$A$17:$E$59,3,FALSE),"")</f>
        <v/>
      </c>
      <c r="E27" s="141" t="str">
        <f>IFERROR(VLOOKUP(A27,'D104A SUB TERMS'!$A$11:$D$67,4,FALSE),"")</f>
        <v/>
      </c>
      <c r="F27" s="112"/>
      <c r="G27" s="112"/>
      <c r="H27" s="195" t="str">
        <f t="shared" si="0"/>
        <v/>
      </c>
      <c r="I27" s="196" t="str">
        <f t="shared" si="1"/>
        <v/>
      </c>
      <c r="J27" s="115"/>
      <c r="M27" s="135">
        <v>15</v>
      </c>
      <c r="N27" s="133" t="str">
        <f>'D102 RECONCILIATION'!B32</f>
        <v xml:space="preserve"> Rough Carpentry</v>
      </c>
      <c r="O27" s="134">
        <v>36</v>
      </c>
      <c r="P27" s="131" t="str">
        <f>'D102 RECONCILIATION'!B53</f>
        <v xml:space="preserve"> HVAC</v>
      </c>
    </row>
    <row r="28" spans="1:16" ht="14.1" customHeight="1" x14ac:dyDescent="0.25">
      <c r="A28" s="106"/>
      <c r="B28" s="140" t="str">
        <f>IFERROR(VLOOKUP(A28,'D104A SUB TERMS'!$A$11:$B$67,2,FALSE),"")</f>
        <v/>
      </c>
      <c r="C28" s="110"/>
      <c r="D28" s="140" t="str">
        <f>IFERROR(VLOOKUP(C28,'D101 CONT DRAW'!$A$17:$E$59,3,FALSE),"")</f>
        <v/>
      </c>
      <c r="E28" s="141" t="str">
        <f>IFERROR(VLOOKUP(A28,'D104A SUB TERMS'!$A$11:$D$67,4,FALSE),"")</f>
        <v/>
      </c>
      <c r="F28" s="112"/>
      <c r="G28" s="112"/>
      <c r="H28" s="195" t="str">
        <f t="shared" si="0"/>
        <v/>
      </c>
      <c r="I28" s="196" t="str">
        <f t="shared" si="1"/>
        <v/>
      </c>
      <c r="J28" s="115"/>
      <c r="M28" s="132">
        <v>16</v>
      </c>
      <c r="N28" s="133" t="str">
        <f>'D102 RECONCILIATION'!B33</f>
        <v xml:space="preserve"> Finished Carpentry</v>
      </c>
      <c r="O28" s="134">
        <v>37</v>
      </c>
      <c r="P28" s="131" t="str">
        <f>'D102 RECONCILIATION'!B54</f>
        <v xml:space="preserve"> Electrical</v>
      </c>
    </row>
    <row r="29" spans="1:16" ht="14.1" customHeight="1" x14ac:dyDescent="0.25">
      <c r="A29" s="106"/>
      <c r="B29" s="140" t="str">
        <f>IFERROR(VLOOKUP(A29,'D104A SUB TERMS'!$A$11:$B$67,2,FALSE),"")</f>
        <v/>
      </c>
      <c r="C29" s="110"/>
      <c r="D29" s="140" t="str">
        <f>IFERROR(VLOOKUP(C29,'D101 CONT DRAW'!$A$17:$E$59,3,FALSE),"")</f>
        <v/>
      </c>
      <c r="E29" s="141" t="str">
        <f>IFERROR(VLOOKUP(A29,'D104A SUB TERMS'!$A$11:$D$67,4,FALSE),"")</f>
        <v/>
      </c>
      <c r="F29" s="112"/>
      <c r="G29" s="112"/>
      <c r="H29" s="195" t="str">
        <f t="shared" si="0"/>
        <v/>
      </c>
      <c r="I29" s="196" t="str">
        <f t="shared" si="1"/>
        <v/>
      </c>
      <c r="J29" s="115"/>
      <c r="M29" s="132">
        <v>17</v>
      </c>
      <c r="N29" s="133" t="str">
        <f>'D102 RECONCILIATION'!B34</f>
        <v xml:space="preserve"> Kitchen and Bathroom Cabinetry</v>
      </c>
      <c r="O29" s="134">
        <v>38</v>
      </c>
      <c r="P29" s="131" t="str">
        <f>'D102 RECONCILIATION'!B55</f>
        <v xml:space="preserve"> Fire Alarms/Security Systems</v>
      </c>
    </row>
    <row r="30" spans="1:16" ht="14.1" customHeight="1" x14ac:dyDescent="0.25">
      <c r="A30" s="106"/>
      <c r="B30" s="140" t="str">
        <f>IFERROR(VLOOKUP(A30,'D104A SUB TERMS'!$A$11:$B$67,2,FALSE),"")</f>
        <v/>
      </c>
      <c r="C30" s="110"/>
      <c r="D30" s="140" t="str">
        <f>IFERROR(VLOOKUP(C30,'D101 CONT DRAW'!$A$17:$E$59,3,FALSE),"")</f>
        <v/>
      </c>
      <c r="E30" s="141" t="str">
        <f>IFERROR(VLOOKUP(A30,'D104A SUB TERMS'!$A$11:$D$67,4,FALSE),"")</f>
        <v/>
      </c>
      <c r="F30" s="112"/>
      <c r="G30" s="112"/>
      <c r="H30" s="195" t="str">
        <f t="shared" si="0"/>
        <v/>
      </c>
      <c r="I30" s="196" t="str">
        <f t="shared" si="1"/>
        <v/>
      </c>
      <c r="J30" s="115"/>
      <c r="M30" s="132">
        <v>18</v>
      </c>
      <c r="N30" s="133" t="str">
        <f>'D102 RECONCILIATION'!B35</f>
        <v xml:space="preserve"> Joint Sealant</v>
      </c>
      <c r="O30" s="134">
        <v>39</v>
      </c>
      <c r="P30" s="131" t="str">
        <f>'D102 RECONCILIATION'!B56</f>
        <v xml:space="preserve"> Energy/Solar</v>
      </c>
    </row>
    <row r="31" spans="1:16" ht="14.1" customHeight="1" x14ac:dyDescent="0.25">
      <c r="A31" s="106"/>
      <c r="B31" s="140" t="str">
        <f>IFERROR(VLOOKUP(A31,'D104A SUB TERMS'!$A$11:$B$67,2,FALSE),"")</f>
        <v/>
      </c>
      <c r="C31" s="110"/>
      <c r="D31" s="140" t="str">
        <f>IFERROR(VLOOKUP(C31,'D101 CONT DRAW'!$A$17:$E$59,3,FALSE),"")</f>
        <v/>
      </c>
      <c r="E31" s="141" t="str">
        <f>IFERROR(VLOOKUP(A31,'D104A SUB TERMS'!$A$11:$D$67,4,FALSE),"")</f>
        <v/>
      </c>
      <c r="F31" s="112"/>
      <c r="G31" s="112"/>
      <c r="H31" s="195" t="str">
        <f t="shared" si="0"/>
        <v/>
      </c>
      <c r="I31" s="196" t="str">
        <f t="shared" si="1"/>
        <v/>
      </c>
      <c r="J31" s="115"/>
      <c r="M31" s="132">
        <v>19</v>
      </c>
      <c r="N31" s="133" t="str">
        <f>'D102 RECONCILIATION'!B36</f>
        <v xml:space="preserve"> Insulation</v>
      </c>
      <c r="O31" s="134">
        <v>40</v>
      </c>
      <c r="P31" s="131" t="str">
        <f>'D102 RECONCILIATION'!B57</f>
        <v xml:space="preserve"> Termite Protection/Pest Control</v>
      </c>
    </row>
    <row r="32" spans="1:16" s="59" customFormat="1" ht="14.1" customHeight="1" x14ac:dyDescent="0.25">
      <c r="A32" s="106"/>
      <c r="B32" s="140" t="str">
        <f>IFERROR(VLOOKUP(A32,'D104A SUB TERMS'!$A$11:$B$67,2,FALSE),"")</f>
        <v/>
      </c>
      <c r="C32" s="110"/>
      <c r="D32" s="140" t="str">
        <f>IFERROR(VLOOKUP(C32,'D101 CONT DRAW'!$A$17:$E$59,3,FALSE),"")</f>
        <v/>
      </c>
      <c r="E32" s="141" t="str">
        <f>IFERROR(VLOOKUP(A32,'D104A SUB TERMS'!$A$11:$D$67,4,FALSE),"")</f>
        <v/>
      </c>
      <c r="F32" s="112"/>
      <c r="G32" s="112"/>
      <c r="H32" s="195" t="str">
        <f t="shared" si="0"/>
        <v/>
      </c>
      <c r="I32" s="196" t="str">
        <f t="shared" si="1"/>
        <v/>
      </c>
      <c r="J32" s="115"/>
      <c r="L32" s="232"/>
      <c r="M32" s="132">
        <v>20</v>
      </c>
      <c r="N32" s="133" t="str">
        <f>'D102 RECONCILIATION'!B37</f>
        <v xml:space="preserve"> Roofing</v>
      </c>
      <c r="O32" s="134">
        <v>41</v>
      </c>
      <c r="P32" s="131" t="str">
        <f>'D102 RECONCILIATION'!B58</f>
        <v xml:space="preserve"> Misc Bldg:</v>
      </c>
    </row>
    <row r="33" spans="1:16" s="59" customFormat="1" ht="14.1" customHeight="1" x14ac:dyDescent="0.25">
      <c r="A33" s="106"/>
      <c r="B33" s="140" t="str">
        <f>IFERROR(VLOOKUP(A33,'D104A SUB TERMS'!$A$11:$B$67,2,FALSE),"")</f>
        <v/>
      </c>
      <c r="C33" s="110"/>
      <c r="D33" s="140" t="str">
        <f>IFERROR(VLOOKUP(C33,'D101 CONT DRAW'!$A$17:$E$59,3,FALSE),"")</f>
        <v/>
      </c>
      <c r="E33" s="141" t="str">
        <f>IFERROR(VLOOKUP(A33,'D104A SUB TERMS'!$A$11:$D$67,4,FALSE),"")</f>
        <v/>
      </c>
      <c r="F33" s="112"/>
      <c r="G33" s="112"/>
      <c r="H33" s="195" t="str">
        <f t="shared" si="0"/>
        <v/>
      </c>
      <c r="I33" s="196" t="str">
        <f t="shared" si="1"/>
        <v/>
      </c>
      <c r="J33" s="115"/>
      <c r="L33" s="232"/>
      <c r="M33" s="135">
        <v>21</v>
      </c>
      <c r="N33" s="133" t="str">
        <f>'D102 RECONCILIATION'!B38</f>
        <v xml:space="preserve"> Misc. Metals</v>
      </c>
      <c r="O33" s="134">
        <v>42</v>
      </c>
      <c r="P33" s="131" t="str">
        <f>'D102 RECONCILIATION'!B59</f>
        <v xml:space="preserve"> Misc Bldg:</v>
      </c>
    </row>
    <row r="34" spans="1:16" s="59" customFormat="1" ht="14.1" customHeight="1" x14ac:dyDescent="0.25">
      <c r="A34" s="106"/>
      <c r="B34" s="140" t="str">
        <f>IFERROR(VLOOKUP(A34,'D104A SUB TERMS'!$A$11:$B$67,2,FALSE),"")</f>
        <v/>
      </c>
      <c r="C34" s="110"/>
      <c r="D34" s="140" t="str">
        <f>IFERROR(VLOOKUP(C34,'D101 CONT DRAW'!$A$17:$E$59,3,FALSE),"")</f>
        <v/>
      </c>
      <c r="E34" s="141" t="str">
        <f>IFERROR(VLOOKUP(A34,'D104A SUB TERMS'!$A$11:$D$67,4,FALSE),"")</f>
        <v/>
      </c>
      <c r="F34" s="112"/>
      <c r="G34" s="112"/>
      <c r="H34" s="195" t="str">
        <f t="shared" si="0"/>
        <v/>
      </c>
      <c r="I34" s="196" t="str">
        <f t="shared" si="1"/>
        <v/>
      </c>
      <c r="J34" s="115"/>
      <c r="L34" s="232"/>
      <c r="M34" s="132"/>
      <c r="N34" s="133"/>
      <c r="O34" s="134">
        <v>43</v>
      </c>
      <c r="P34" s="131" t="str">
        <f>'D102 RECONCILIATION'!B60</f>
        <v xml:space="preserve"> Separate Community Building</v>
      </c>
    </row>
    <row r="35" spans="1:16" s="59" customFormat="1" ht="14.1" customHeight="1" x14ac:dyDescent="0.25">
      <c r="A35" s="106"/>
      <c r="B35" s="140" t="str">
        <f>IFERROR(VLOOKUP(A35,'D104A SUB TERMS'!$A$11:$B$67,2,FALSE),"")</f>
        <v/>
      </c>
      <c r="C35" s="110"/>
      <c r="D35" s="140" t="str">
        <f>IFERROR(VLOOKUP(C35,'D101 CONT DRAW'!$A$17:$E$59,3,FALSE),"")</f>
        <v/>
      </c>
      <c r="E35" s="141" t="str">
        <f>IFERROR(VLOOKUP(A35,'D104A SUB TERMS'!$A$11:$D$67,4,FALSE),"")</f>
        <v/>
      </c>
      <c r="F35" s="112"/>
      <c r="G35" s="112"/>
      <c r="H35" s="195" t="str">
        <f t="shared" si="0"/>
        <v/>
      </c>
      <c r="I35" s="196" t="str">
        <f t="shared" si="1"/>
        <v/>
      </c>
      <c r="J35" s="115"/>
      <c r="L35" s="232"/>
      <c r="M35" s="136"/>
      <c r="N35" s="137"/>
      <c r="O35" s="137"/>
      <c r="P35" s="138"/>
    </row>
    <row r="36" spans="1:16" s="59" customFormat="1" ht="14.1" customHeight="1" x14ac:dyDescent="0.25">
      <c r="A36" s="106"/>
      <c r="B36" s="140" t="str">
        <f>IFERROR(VLOOKUP(A36,'D104A SUB TERMS'!$A$11:$B$67,2,FALSE),"")</f>
        <v/>
      </c>
      <c r="C36" s="110"/>
      <c r="D36" s="140" t="str">
        <f>IFERROR(VLOOKUP(C36,'D101 CONT DRAW'!$A$17:$E$59,3,FALSE),"")</f>
        <v/>
      </c>
      <c r="E36" s="141" t="str">
        <f>IFERROR(VLOOKUP(A36,'D104A SUB TERMS'!$A$11:$D$67,4,FALSE),"")</f>
        <v/>
      </c>
      <c r="F36" s="112"/>
      <c r="G36" s="112"/>
      <c r="H36" s="195" t="str">
        <f t="shared" si="0"/>
        <v/>
      </c>
      <c r="I36" s="196" t="str">
        <f t="shared" si="1"/>
        <v/>
      </c>
      <c r="J36" s="115"/>
      <c r="L36" s="232"/>
      <c r="M36" s="92"/>
    </row>
    <row r="37" spans="1:16" s="59" customFormat="1" ht="14.1" customHeight="1" x14ac:dyDescent="0.25">
      <c r="A37" s="106"/>
      <c r="B37" s="140" t="str">
        <f>IFERROR(VLOOKUP(A37,'D104A SUB TERMS'!$A$11:$B$67,2,FALSE),"")</f>
        <v/>
      </c>
      <c r="C37" s="110"/>
      <c r="D37" s="140" t="str">
        <f>IFERROR(VLOOKUP(C37,'D101 CONT DRAW'!$A$17:$E$59,3,FALSE),"")</f>
        <v/>
      </c>
      <c r="E37" s="141" t="str">
        <f>IFERROR(VLOOKUP(A37,'D104A SUB TERMS'!$A$11:$D$67,4,FALSE),"")</f>
        <v/>
      </c>
      <c r="F37" s="112"/>
      <c r="G37" s="112"/>
      <c r="H37" s="195" t="str">
        <f t="shared" si="0"/>
        <v/>
      </c>
      <c r="I37" s="196" t="str">
        <f t="shared" si="1"/>
        <v/>
      </c>
      <c r="J37" s="115"/>
      <c r="L37" s="232"/>
      <c r="M37" s="92"/>
    </row>
    <row r="38" spans="1:16" s="59" customFormat="1" ht="14.1" customHeight="1" x14ac:dyDescent="0.25">
      <c r="A38" s="106"/>
      <c r="B38" s="140" t="str">
        <f>IFERROR(VLOOKUP(A38,'D104A SUB TERMS'!$A$11:$B$67,2,FALSE),"")</f>
        <v/>
      </c>
      <c r="C38" s="110"/>
      <c r="D38" s="140" t="str">
        <f>IFERROR(VLOOKUP(C38,'D101 CONT DRAW'!$A$17:$E$59,3,FALSE),"")</f>
        <v/>
      </c>
      <c r="E38" s="141" t="str">
        <f>IFERROR(VLOOKUP(A38,'D104A SUB TERMS'!$A$11:$D$67,4,FALSE),"")</f>
        <v/>
      </c>
      <c r="F38" s="112"/>
      <c r="G38" s="112"/>
      <c r="H38" s="195" t="str">
        <f t="shared" si="0"/>
        <v/>
      </c>
      <c r="I38" s="196" t="str">
        <f t="shared" si="1"/>
        <v/>
      </c>
      <c r="J38" s="115"/>
      <c r="L38" s="232"/>
    </row>
    <row r="39" spans="1:16" s="62" customFormat="1" ht="14.1" customHeight="1" x14ac:dyDescent="0.25">
      <c r="A39" s="106"/>
      <c r="B39" s="140" t="str">
        <f>IFERROR(VLOOKUP(A39,'D104A SUB TERMS'!$A$11:$B$67,2,FALSE),"")</f>
        <v/>
      </c>
      <c r="C39" s="110"/>
      <c r="D39" s="140" t="str">
        <f>IFERROR(VLOOKUP(C39,'D101 CONT DRAW'!$A$17:$E$59,3,FALSE),"")</f>
        <v/>
      </c>
      <c r="E39" s="141" t="str">
        <f>IFERROR(VLOOKUP(A39,'D104A SUB TERMS'!$A$11:$D$67,4,FALSE),"")</f>
        <v/>
      </c>
      <c r="F39" s="112"/>
      <c r="G39" s="112"/>
      <c r="H39" s="195" t="str">
        <f t="shared" si="0"/>
        <v/>
      </c>
      <c r="I39" s="196" t="str">
        <f t="shared" si="1"/>
        <v/>
      </c>
      <c r="J39" s="115"/>
      <c r="L39" s="232"/>
    </row>
    <row r="40" spans="1:16" s="175" customFormat="1" ht="14.1" customHeight="1" x14ac:dyDescent="0.25">
      <c r="A40" s="106"/>
      <c r="B40" s="140" t="str">
        <f>IFERROR(VLOOKUP(A40,'D104A SUB TERMS'!$A$11:$B$67,2,FALSE),"")</f>
        <v/>
      </c>
      <c r="C40" s="110"/>
      <c r="D40" s="140" t="str">
        <f>IFERROR(VLOOKUP(C40,'D101 CONT DRAW'!$A$17:$E$59,3,FALSE),"")</f>
        <v/>
      </c>
      <c r="E40" s="141" t="str">
        <f>IFERROR(VLOOKUP(A40,'D104A SUB TERMS'!$A$11:$D$67,4,FALSE),"")</f>
        <v/>
      </c>
      <c r="F40" s="112"/>
      <c r="G40" s="112"/>
      <c r="H40" s="195" t="str">
        <f t="shared" si="0"/>
        <v/>
      </c>
      <c r="I40" s="196" t="str">
        <f t="shared" si="1"/>
        <v/>
      </c>
      <c r="J40" s="115"/>
      <c r="L40" s="232"/>
    </row>
    <row r="41" spans="1:16" s="175" customFormat="1" ht="14.1" customHeight="1" x14ac:dyDescent="0.25">
      <c r="A41" s="106"/>
      <c r="B41" s="140" t="str">
        <f>IFERROR(VLOOKUP(A41,'D104A SUB TERMS'!$A$11:$B$67,2,FALSE),"")</f>
        <v/>
      </c>
      <c r="C41" s="110"/>
      <c r="D41" s="140" t="str">
        <f>IFERROR(VLOOKUP(C41,'D101 CONT DRAW'!$A$17:$E$59,3,FALSE),"")</f>
        <v/>
      </c>
      <c r="E41" s="141" t="str">
        <f>IFERROR(VLOOKUP(A41,'D104A SUB TERMS'!$A$11:$D$67,4,FALSE),"")</f>
        <v/>
      </c>
      <c r="F41" s="112"/>
      <c r="G41" s="112"/>
      <c r="H41" s="195" t="str">
        <f t="shared" si="0"/>
        <v/>
      </c>
      <c r="I41" s="196" t="str">
        <f t="shared" si="1"/>
        <v/>
      </c>
      <c r="J41" s="115"/>
      <c r="L41" s="232"/>
    </row>
    <row r="42" spans="1:16" s="175" customFormat="1" ht="14.1" customHeight="1" x14ac:dyDescent="0.25">
      <c r="A42" s="106"/>
      <c r="B42" s="140" t="str">
        <f>IFERROR(VLOOKUP(A42,'D104A SUB TERMS'!$A$11:$B$67,2,FALSE),"")</f>
        <v/>
      </c>
      <c r="C42" s="110"/>
      <c r="D42" s="140" t="str">
        <f>IFERROR(VLOOKUP(C42,'D101 CONT DRAW'!$A$17:$E$59,3,FALSE),"")</f>
        <v/>
      </c>
      <c r="E42" s="141" t="str">
        <f>IFERROR(VLOOKUP(A42,'D104A SUB TERMS'!$A$11:$D$67,4,FALSE),"")</f>
        <v/>
      </c>
      <c r="F42" s="112"/>
      <c r="G42" s="112"/>
      <c r="H42" s="195" t="str">
        <f t="shared" si="0"/>
        <v/>
      </c>
      <c r="I42" s="196" t="str">
        <f t="shared" si="1"/>
        <v/>
      </c>
      <c r="J42" s="115"/>
      <c r="L42" s="232"/>
    </row>
    <row r="43" spans="1:16" s="175" customFormat="1" ht="14.1" customHeight="1" x14ac:dyDescent="0.25">
      <c r="A43" s="106"/>
      <c r="B43" s="140" t="str">
        <f>IFERROR(VLOOKUP(A43,'D104A SUB TERMS'!$A$11:$B$67,2,FALSE),"")</f>
        <v/>
      </c>
      <c r="C43" s="110"/>
      <c r="D43" s="140" t="str">
        <f>IFERROR(VLOOKUP(C43,'D101 CONT DRAW'!$A$17:$E$59,3,FALSE),"")</f>
        <v/>
      </c>
      <c r="E43" s="141" t="str">
        <f>IFERROR(VLOOKUP(A43,'D104A SUB TERMS'!$A$11:$D$67,4,FALSE),"")</f>
        <v/>
      </c>
      <c r="F43" s="112"/>
      <c r="G43" s="112"/>
      <c r="H43" s="195" t="str">
        <f t="shared" si="0"/>
        <v/>
      </c>
      <c r="I43" s="196" t="str">
        <f t="shared" si="1"/>
        <v/>
      </c>
      <c r="J43" s="115"/>
      <c r="L43" s="232"/>
    </row>
    <row r="44" spans="1:16" s="175" customFormat="1" ht="14.1" customHeight="1" x14ac:dyDescent="0.25">
      <c r="A44" s="106"/>
      <c r="B44" s="140" t="str">
        <f>IFERROR(VLOOKUP(A44,'D104A SUB TERMS'!$A$11:$B$67,2,FALSE),"")</f>
        <v/>
      </c>
      <c r="C44" s="110"/>
      <c r="D44" s="140" t="str">
        <f>IFERROR(VLOOKUP(C44,'D101 CONT DRAW'!$A$17:$E$59,3,FALSE),"")</f>
        <v/>
      </c>
      <c r="E44" s="141" t="str">
        <f>IFERROR(VLOOKUP(A44,'D104A SUB TERMS'!$A$11:$D$67,4,FALSE),"")</f>
        <v/>
      </c>
      <c r="F44" s="112"/>
      <c r="G44" s="112"/>
      <c r="H44" s="195" t="str">
        <f t="shared" si="0"/>
        <v/>
      </c>
      <c r="I44" s="196" t="str">
        <f t="shared" si="1"/>
        <v/>
      </c>
      <c r="J44" s="115"/>
      <c r="L44" s="232"/>
    </row>
    <row r="45" spans="1:16" s="175" customFormat="1" ht="14.1" customHeight="1" x14ac:dyDescent="0.25">
      <c r="A45" s="106"/>
      <c r="B45" s="140" t="str">
        <f>IFERROR(VLOOKUP(A45,'D104A SUB TERMS'!$A$11:$B$67,2,FALSE),"")</f>
        <v/>
      </c>
      <c r="C45" s="110"/>
      <c r="D45" s="140" t="str">
        <f>IFERROR(VLOOKUP(C45,'D101 CONT DRAW'!$A$17:$E$59,3,FALSE),"")</f>
        <v/>
      </c>
      <c r="E45" s="141" t="str">
        <f>IFERROR(VLOOKUP(A45,'D104A SUB TERMS'!$A$11:$D$67,4,FALSE),"")</f>
        <v/>
      </c>
      <c r="F45" s="112"/>
      <c r="G45" s="112"/>
      <c r="H45" s="195" t="str">
        <f t="shared" si="0"/>
        <v/>
      </c>
      <c r="I45" s="196" t="str">
        <f t="shared" si="1"/>
        <v/>
      </c>
      <c r="J45" s="115"/>
      <c r="L45" s="232"/>
    </row>
    <row r="46" spans="1:16" s="175" customFormat="1" ht="14.1" customHeight="1" x14ac:dyDescent="0.25">
      <c r="A46" s="106"/>
      <c r="B46" s="140" t="str">
        <f>IFERROR(VLOOKUP(A46,'D104A SUB TERMS'!$A$11:$B$67,2,FALSE),"")</f>
        <v/>
      </c>
      <c r="C46" s="110"/>
      <c r="D46" s="140" t="str">
        <f>IFERROR(VLOOKUP(C46,'D101 CONT DRAW'!$A$17:$E$59,3,FALSE),"")</f>
        <v/>
      </c>
      <c r="E46" s="141" t="str">
        <f>IFERROR(VLOOKUP(A46,'D104A SUB TERMS'!$A$11:$D$67,4,FALSE),"")</f>
        <v/>
      </c>
      <c r="F46" s="112"/>
      <c r="G46" s="112"/>
      <c r="H46" s="195" t="str">
        <f t="shared" si="0"/>
        <v/>
      </c>
      <c r="I46" s="196" t="str">
        <f t="shared" si="1"/>
        <v/>
      </c>
      <c r="J46" s="115"/>
      <c r="L46" s="232"/>
    </row>
    <row r="47" spans="1:16" s="175" customFormat="1" ht="14.1" customHeight="1" x14ac:dyDescent="0.25">
      <c r="A47" s="106"/>
      <c r="B47" s="140" t="str">
        <f>IFERROR(VLOOKUP(A47,'D104A SUB TERMS'!$A$11:$B$67,2,FALSE),"")</f>
        <v/>
      </c>
      <c r="C47" s="110"/>
      <c r="D47" s="140" t="str">
        <f>IFERROR(VLOOKUP(C47,'D101 CONT DRAW'!$A$17:$E$59,3,FALSE),"")</f>
        <v/>
      </c>
      <c r="E47" s="141" t="str">
        <f>IFERROR(VLOOKUP(A47,'D104A SUB TERMS'!$A$11:$D$67,4,FALSE),"")</f>
        <v/>
      </c>
      <c r="F47" s="112"/>
      <c r="G47" s="112"/>
      <c r="H47" s="195" t="str">
        <f t="shared" si="0"/>
        <v/>
      </c>
      <c r="I47" s="196" t="str">
        <f t="shared" si="1"/>
        <v/>
      </c>
      <c r="J47" s="115"/>
      <c r="L47" s="232"/>
    </row>
    <row r="48" spans="1:16" s="175" customFormat="1" ht="14.1" customHeight="1" x14ac:dyDescent="0.25">
      <c r="A48" s="106"/>
      <c r="B48" s="140" t="str">
        <f>IFERROR(VLOOKUP(A48,'D104A SUB TERMS'!$A$11:$B$67,2,FALSE),"")</f>
        <v/>
      </c>
      <c r="C48" s="110"/>
      <c r="D48" s="140" t="str">
        <f>IFERROR(VLOOKUP(C48,'D101 CONT DRAW'!$A$17:$E$59,3,FALSE),"")</f>
        <v/>
      </c>
      <c r="E48" s="141" t="str">
        <f>IFERROR(VLOOKUP(A48,'D104A SUB TERMS'!$A$11:$D$67,4,FALSE),"")</f>
        <v/>
      </c>
      <c r="F48" s="112"/>
      <c r="G48" s="112"/>
      <c r="H48" s="195" t="str">
        <f t="shared" si="0"/>
        <v/>
      </c>
      <c r="I48" s="196" t="str">
        <f t="shared" si="1"/>
        <v/>
      </c>
      <c r="J48" s="115"/>
      <c r="L48" s="232"/>
    </row>
    <row r="49" spans="1:12" s="175" customFormat="1" ht="14.1" customHeight="1" x14ac:dyDescent="0.25">
      <c r="A49" s="106"/>
      <c r="B49" s="140" t="str">
        <f>IFERROR(VLOOKUP(A49,'D104A SUB TERMS'!$A$11:$B$67,2,FALSE),"")</f>
        <v/>
      </c>
      <c r="C49" s="110"/>
      <c r="D49" s="140" t="str">
        <f>IFERROR(VLOOKUP(C49,'D101 CONT DRAW'!$A$17:$E$59,3,FALSE),"")</f>
        <v/>
      </c>
      <c r="E49" s="141" t="str">
        <f>IFERROR(VLOOKUP(A49,'D104A SUB TERMS'!$A$11:$D$67,4,FALSE),"")</f>
        <v/>
      </c>
      <c r="F49" s="112"/>
      <c r="G49" s="112"/>
      <c r="H49" s="195" t="str">
        <f t="shared" si="0"/>
        <v/>
      </c>
      <c r="I49" s="196" t="str">
        <f t="shared" si="1"/>
        <v/>
      </c>
      <c r="J49" s="115"/>
      <c r="L49" s="232"/>
    </row>
    <row r="50" spans="1:12" s="175" customFormat="1" ht="14.1" customHeight="1" x14ac:dyDescent="0.25">
      <c r="A50" s="106"/>
      <c r="B50" s="140" t="str">
        <f>IFERROR(VLOOKUP(A50,'D104A SUB TERMS'!$A$11:$B$67,2,FALSE),"")</f>
        <v/>
      </c>
      <c r="C50" s="110"/>
      <c r="D50" s="140" t="str">
        <f>IFERROR(VLOOKUP(C50,'D101 CONT DRAW'!$A$17:$E$59,3,FALSE),"")</f>
        <v/>
      </c>
      <c r="E50" s="141" t="str">
        <f>IFERROR(VLOOKUP(A50,'D104A SUB TERMS'!$A$11:$D$67,4,FALSE),"")</f>
        <v/>
      </c>
      <c r="F50" s="112"/>
      <c r="G50" s="112"/>
      <c r="H50" s="195" t="str">
        <f t="shared" si="0"/>
        <v/>
      </c>
      <c r="I50" s="196" t="str">
        <f t="shared" si="1"/>
        <v/>
      </c>
      <c r="J50" s="115"/>
      <c r="L50" s="232"/>
    </row>
    <row r="51" spans="1:12" s="175" customFormat="1" ht="14.1" customHeight="1" x14ac:dyDescent="0.25">
      <c r="A51" s="106"/>
      <c r="B51" s="140" t="str">
        <f>IFERROR(VLOOKUP(A51,'D104A SUB TERMS'!$A$11:$B$67,2,FALSE),"")</f>
        <v/>
      </c>
      <c r="C51" s="110"/>
      <c r="D51" s="140" t="str">
        <f>IFERROR(VLOOKUP(C51,'D101 CONT DRAW'!$A$17:$E$59,3,FALSE),"")</f>
        <v/>
      </c>
      <c r="E51" s="141" t="str">
        <f>IFERROR(VLOOKUP(A51,'D104A SUB TERMS'!$A$11:$D$67,4,FALSE),"")</f>
        <v/>
      </c>
      <c r="F51" s="112"/>
      <c r="G51" s="112"/>
      <c r="H51" s="195" t="str">
        <f t="shared" si="0"/>
        <v/>
      </c>
      <c r="I51" s="196" t="str">
        <f t="shared" si="1"/>
        <v/>
      </c>
      <c r="J51" s="115"/>
      <c r="L51" s="232"/>
    </row>
    <row r="52" spans="1:12" s="175" customFormat="1" ht="14.1" customHeight="1" x14ac:dyDescent="0.25">
      <c r="A52" s="106"/>
      <c r="B52" s="140" t="str">
        <f>IFERROR(VLOOKUP(A52,'D104A SUB TERMS'!$A$11:$B$67,2,FALSE),"")</f>
        <v/>
      </c>
      <c r="C52" s="110"/>
      <c r="D52" s="140" t="str">
        <f>IFERROR(VLOOKUP(C52,'D101 CONT DRAW'!$A$17:$E$59,3,FALSE),"")</f>
        <v/>
      </c>
      <c r="E52" s="141" t="str">
        <f>IFERROR(VLOOKUP(A52,'D104A SUB TERMS'!$A$11:$D$67,4,FALSE),"")</f>
        <v/>
      </c>
      <c r="F52" s="112"/>
      <c r="G52" s="112"/>
      <c r="H52" s="195" t="str">
        <f t="shared" si="0"/>
        <v/>
      </c>
      <c r="I52" s="196" t="str">
        <f t="shared" si="1"/>
        <v/>
      </c>
      <c r="J52" s="115"/>
      <c r="L52" s="232"/>
    </row>
    <row r="53" spans="1:12" s="175" customFormat="1" ht="14.1" customHeight="1" x14ac:dyDescent="0.25">
      <c r="A53" s="106"/>
      <c r="B53" s="140" t="str">
        <f>IFERROR(VLOOKUP(A53,'D104A SUB TERMS'!$A$11:$B$67,2,FALSE),"")</f>
        <v/>
      </c>
      <c r="C53" s="110"/>
      <c r="D53" s="140" t="str">
        <f>IFERROR(VLOOKUP(C53,'D101 CONT DRAW'!$A$17:$E$59,3,FALSE),"")</f>
        <v/>
      </c>
      <c r="E53" s="141" t="str">
        <f>IFERROR(VLOOKUP(A53,'D104A SUB TERMS'!$A$11:$D$67,4,FALSE),"")</f>
        <v/>
      </c>
      <c r="F53" s="112"/>
      <c r="G53" s="112"/>
      <c r="H53" s="195" t="str">
        <f t="shared" si="0"/>
        <v/>
      </c>
      <c r="I53" s="196" t="str">
        <f t="shared" si="1"/>
        <v/>
      </c>
      <c r="J53" s="115"/>
      <c r="L53" s="232"/>
    </row>
    <row r="54" spans="1:12" s="175" customFormat="1" ht="14.1" customHeight="1" x14ac:dyDescent="0.25">
      <c r="A54" s="106"/>
      <c r="B54" s="140" t="str">
        <f>IFERROR(VLOOKUP(A54,'D104A SUB TERMS'!$A$11:$B$67,2,FALSE),"")</f>
        <v/>
      </c>
      <c r="C54" s="110"/>
      <c r="D54" s="140" t="str">
        <f>IFERROR(VLOOKUP(C54,'D101 CONT DRAW'!$A$17:$E$59,3,FALSE),"")</f>
        <v/>
      </c>
      <c r="E54" s="141" t="str">
        <f>IFERROR(VLOOKUP(A54,'D104A SUB TERMS'!$A$11:$D$67,4,FALSE),"")</f>
        <v/>
      </c>
      <c r="F54" s="112"/>
      <c r="G54" s="112"/>
      <c r="H54" s="195" t="str">
        <f t="shared" si="0"/>
        <v/>
      </c>
      <c r="I54" s="196" t="str">
        <f t="shared" si="1"/>
        <v/>
      </c>
      <c r="J54" s="115"/>
      <c r="L54" s="232"/>
    </row>
    <row r="55" spans="1:12" s="175" customFormat="1" ht="14.1" customHeight="1" x14ac:dyDescent="0.25">
      <c r="A55" s="106"/>
      <c r="B55" s="140" t="str">
        <f>IFERROR(VLOOKUP(A55,'D104A SUB TERMS'!$A$11:$B$67,2,FALSE),"")</f>
        <v/>
      </c>
      <c r="C55" s="110"/>
      <c r="D55" s="140" t="str">
        <f>IFERROR(VLOOKUP(C55,'D101 CONT DRAW'!$A$17:$E$59,3,FALSE),"")</f>
        <v/>
      </c>
      <c r="E55" s="141" t="str">
        <f>IFERROR(VLOOKUP(A55,'D104A SUB TERMS'!$A$11:$D$67,4,FALSE),"")</f>
        <v/>
      </c>
      <c r="F55" s="112"/>
      <c r="G55" s="112"/>
      <c r="H55" s="195" t="str">
        <f t="shared" si="0"/>
        <v/>
      </c>
      <c r="I55" s="196" t="str">
        <f t="shared" si="1"/>
        <v/>
      </c>
      <c r="J55" s="115"/>
      <c r="L55" s="232"/>
    </row>
    <row r="56" spans="1:12" s="175" customFormat="1" ht="14.1" customHeight="1" x14ac:dyDescent="0.25">
      <c r="A56" s="106"/>
      <c r="B56" s="140" t="str">
        <f>IFERROR(VLOOKUP(A56,'D104A SUB TERMS'!$A$11:$B$67,2,FALSE),"")</f>
        <v/>
      </c>
      <c r="C56" s="110"/>
      <c r="D56" s="140" t="str">
        <f>IFERROR(VLOOKUP(C56,'D101 CONT DRAW'!$A$17:$E$59,3,FALSE),"")</f>
        <v/>
      </c>
      <c r="E56" s="141" t="str">
        <f>IFERROR(VLOOKUP(A56,'D104A SUB TERMS'!$A$11:$D$67,4,FALSE),"")</f>
        <v/>
      </c>
      <c r="F56" s="112"/>
      <c r="G56" s="112"/>
      <c r="H56" s="195" t="str">
        <f t="shared" si="0"/>
        <v/>
      </c>
      <c r="I56" s="196" t="str">
        <f t="shared" si="1"/>
        <v/>
      </c>
      <c r="J56" s="115"/>
      <c r="L56" s="232"/>
    </row>
    <row r="57" spans="1:12" s="175" customFormat="1" ht="14.1" customHeight="1" x14ac:dyDescent="0.25">
      <c r="A57" s="106"/>
      <c r="B57" s="140" t="str">
        <f>IFERROR(VLOOKUP(A57,'D104A SUB TERMS'!$A$11:$B$67,2,FALSE),"")</f>
        <v/>
      </c>
      <c r="C57" s="110"/>
      <c r="D57" s="140" t="str">
        <f>IFERROR(VLOOKUP(C57,'D101 CONT DRAW'!$A$17:$E$59,3,FALSE),"")</f>
        <v/>
      </c>
      <c r="E57" s="141" t="str">
        <f>IFERROR(VLOOKUP(A57,'D104A SUB TERMS'!$A$11:$D$67,4,FALSE),"")</f>
        <v/>
      </c>
      <c r="F57" s="112"/>
      <c r="G57" s="112"/>
      <c r="H57" s="195" t="str">
        <f t="shared" si="0"/>
        <v/>
      </c>
      <c r="I57" s="196" t="str">
        <f t="shared" si="1"/>
        <v/>
      </c>
      <c r="J57" s="115"/>
      <c r="L57" s="232"/>
    </row>
    <row r="58" spans="1:12" s="175" customFormat="1" ht="14.1" customHeight="1" x14ac:dyDescent="0.25">
      <c r="A58" s="106"/>
      <c r="B58" s="140" t="str">
        <f>IFERROR(VLOOKUP(A58,'D104A SUB TERMS'!$A$11:$B$67,2,FALSE),"")</f>
        <v/>
      </c>
      <c r="C58" s="110"/>
      <c r="D58" s="140" t="str">
        <f>IFERROR(VLOOKUP(C58,'D101 CONT DRAW'!$A$17:$E$59,3,FALSE),"")</f>
        <v/>
      </c>
      <c r="E58" s="141" t="str">
        <f>IFERROR(VLOOKUP(A58,'D104A SUB TERMS'!$A$11:$D$67,4,FALSE),"")</f>
        <v/>
      </c>
      <c r="F58" s="112"/>
      <c r="G58" s="112"/>
      <c r="H58" s="195" t="str">
        <f t="shared" si="0"/>
        <v/>
      </c>
      <c r="I58" s="196" t="str">
        <f t="shared" si="1"/>
        <v/>
      </c>
      <c r="J58" s="115"/>
      <c r="L58" s="232"/>
    </row>
    <row r="59" spans="1:12" s="175" customFormat="1" ht="14.1" customHeight="1" x14ac:dyDescent="0.25">
      <c r="A59" s="106"/>
      <c r="B59" s="140" t="str">
        <f>IFERROR(VLOOKUP(A59,'D104A SUB TERMS'!$A$11:$B$67,2,FALSE),"")</f>
        <v/>
      </c>
      <c r="C59" s="110"/>
      <c r="D59" s="140" t="str">
        <f>IFERROR(VLOOKUP(C59,'D101 CONT DRAW'!$A$17:$E$59,3,FALSE),"")</f>
        <v/>
      </c>
      <c r="E59" s="141" t="str">
        <f>IFERROR(VLOOKUP(A59,'D104A SUB TERMS'!$A$11:$D$67,4,FALSE),"")</f>
        <v/>
      </c>
      <c r="F59" s="112"/>
      <c r="G59" s="112"/>
      <c r="H59" s="195" t="str">
        <f t="shared" si="0"/>
        <v/>
      </c>
      <c r="I59" s="196" t="str">
        <f t="shared" si="1"/>
        <v/>
      </c>
      <c r="J59" s="115"/>
      <c r="L59" s="232"/>
    </row>
    <row r="60" spans="1:12" s="175" customFormat="1" ht="14.1" customHeight="1" x14ac:dyDescent="0.25">
      <c r="A60" s="106"/>
      <c r="B60" s="140" t="str">
        <f>IFERROR(VLOOKUP(A60,'D104A SUB TERMS'!$A$11:$B$67,2,FALSE),"")</f>
        <v/>
      </c>
      <c r="C60" s="110"/>
      <c r="D60" s="140" t="str">
        <f>IFERROR(VLOOKUP(C60,'D101 CONT DRAW'!$A$17:$E$59,3,FALSE),"")</f>
        <v/>
      </c>
      <c r="E60" s="141" t="str">
        <f>IFERROR(VLOOKUP(A60,'D104A SUB TERMS'!$A$11:$D$67,4,FALSE),"")</f>
        <v/>
      </c>
      <c r="F60" s="112"/>
      <c r="G60" s="112"/>
      <c r="H60" s="195" t="str">
        <f t="shared" si="0"/>
        <v/>
      </c>
      <c r="I60" s="196" t="str">
        <f t="shared" si="1"/>
        <v/>
      </c>
      <c r="J60" s="115"/>
      <c r="L60" s="232"/>
    </row>
    <row r="61" spans="1:12" s="175" customFormat="1" ht="14.1" customHeight="1" x14ac:dyDescent="0.25">
      <c r="A61" s="106"/>
      <c r="B61" s="140" t="str">
        <f>IFERROR(VLOOKUP(A61,'D104A SUB TERMS'!$A$11:$B$67,2,FALSE),"")</f>
        <v/>
      </c>
      <c r="C61" s="110"/>
      <c r="D61" s="140" t="str">
        <f>IFERROR(VLOOKUP(C61,'D101 CONT DRAW'!$A$17:$E$59,3,FALSE),"")</f>
        <v/>
      </c>
      <c r="E61" s="141" t="str">
        <f>IFERROR(VLOOKUP(A61,'D104A SUB TERMS'!$A$11:$D$67,4,FALSE),"")</f>
        <v/>
      </c>
      <c r="F61" s="112"/>
      <c r="G61" s="112"/>
      <c r="H61" s="195" t="str">
        <f t="shared" si="0"/>
        <v/>
      </c>
      <c r="I61" s="196" t="str">
        <f t="shared" si="1"/>
        <v/>
      </c>
      <c r="J61" s="115"/>
      <c r="L61" s="232"/>
    </row>
    <row r="62" spans="1:12" s="175" customFormat="1" ht="14.1" customHeight="1" x14ac:dyDescent="0.25">
      <c r="A62" s="106"/>
      <c r="B62" s="140" t="str">
        <f>IFERROR(VLOOKUP(A62,'D104A SUB TERMS'!$A$11:$B$67,2,FALSE),"")</f>
        <v/>
      </c>
      <c r="C62" s="110"/>
      <c r="D62" s="140" t="str">
        <f>IFERROR(VLOOKUP(C62,'D101 CONT DRAW'!$A$17:$E$59,3,FALSE),"")</f>
        <v/>
      </c>
      <c r="E62" s="141" t="str">
        <f>IFERROR(VLOOKUP(A62,'D104A SUB TERMS'!$A$11:$D$67,4,FALSE),"")</f>
        <v/>
      </c>
      <c r="F62" s="112"/>
      <c r="G62" s="112"/>
      <c r="H62" s="195" t="str">
        <f t="shared" si="0"/>
        <v/>
      </c>
      <c r="I62" s="196" t="str">
        <f t="shared" si="1"/>
        <v/>
      </c>
      <c r="J62" s="115"/>
      <c r="L62" s="232"/>
    </row>
    <row r="63" spans="1:12" s="175" customFormat="1" ht="14.1" customHeight="1" x14ac:dyDescent="0.25">
      <c r="A63" s="106"/>
      <c r="B63" s="140" t="str">
        <f>IFERROR(VLOOKUP(A63,'D104A SUB TERMS'!$A$11:$B$67,2,FALSE),"")</f>
        <v/>
      </c>
      <c r="C63" s="110"/>
      <c r="D63" s="140" t="str">
        <f>IFERROR(VLOOKUP(C63,'D101 CONT DRAW'!$A$17:$E$59,3,FALSE),"")</f>
        <v/>
      </c>
      <c r="E63" s="141" t="str">
        <f>IFERROR(VLOOKUP(A63,'D104A SUB TERMS'!$A$11:$D$67,4,FALSE),"")</f>
        <v/>
      </c>
      <c r="F63" s="112"/>
      <c r="G63" s="112"/>
      <c r="H63" s="195" t="str">
        <f t="shared" si="0"/>
        <v/>
      </c>
      <c r="I63" s="196" t="str">
        <f t="shared" si="1"/>
        <v/>
      </c>
      <c r="J63" s="115"/>
      <c r="L63" s="232"/>
    </row>
    <row r="64" spans="1:12" s="175" customFormat="1" ht="14.1" customHeight="1" x14ac:dyDescent="0.25">
      <c r="A64" s="106"/>
      <c r="B64" s="140" t="str">
        <f>IFERROR(VLOOKUP(A64,'D104A SUB TERMS'!$A$11:$B$67,2,FALSE),"")</f>
        <v/>
      </c>
      <c r="C64" s="110"/>
      <c r="D64" s="140" t="str">
        <f>IFERROR(VLOOKUP(C64,'D101 CONT DRAW'!$A$17:$E$59,3,FALSE),"")</f>
        <v/>
      </c>
      <c r="E64" s="141" t="str">
        <f>IFERROR(VLOOKUP(A64,'D104A SUB TERMS'!$A$11:$D$67,4,FALSE),"")</f>
        <v/>
      </c>
      <c r="F64" s="112"/>
      <c r="G64" s="112"/>
      <c r="H64" s="195" t="str">
        <f t="shared" si="0"/>
        <v/>
      </c>
      <c r="I64" s="196" t="str">
        <f t="shared" si="1"/>
        <v/>
      </c>
      <c r="J64" s="115"/>
      <c r="L64" s="232"/>
    </row>
    <row r="65" spans="1:12" s="175" customFormat="1" ht="14.1" customHeight="1" x14ac:dyDescent="0.25">
      <c r="A65" s="106"/>
      <c r="B65" s="140" t="str">
        <f>IFERROR(VLOOKUP(A65,'D104A SUB TERMS'!$A$11:$B$67,2,FALSE),"")</f>
        <v/>
      </c>
      <c r="C65" s="110"/>
      <c r="D65" s="140" t="str">
        <f>IFERROR(VLOOKUP(C65,'D101 CONT DRAW'!$A$17:$E$59,3,FALSE),"")</f>
        <v/>
      </c>
      <c r="E65" s="141" t="str">
        <f>IFERROR(VLOOKUP(A65,'D104A SUB TERMS'!$A$11:$D$67,4,FALSE),"")</f>
        <v/>
      </c>
      <c r="F65" s="112"/>
      <c r="G65" s="112"/>
      <c r="H65" s="195" t="str">
        <f t="shared" si="0"/>
        <v/>
      </c>
      <c r="I65" s="196" t="str">
        <f t="shared" si="1"/>
        <v/>
      </c>
      <c r="J65" s="115"/>
      <c r="L65" s="232"/>
    </row>
    <row r="66" spans="1:12" s="175" customFormat="1" ht="14.1" customHeight="1" x14ac:dyDescent="0.25">
      <c r="A66" s="106"/>
      <c r="B66" s="140" t="str">
        <f>IFERROR(VLOOKUP(A66,'D104A SUB TERMS'!$A$11:$B$67,2,FALSE),"")</f>
        <v/>
      </c>
      <c r="C66" s="110"/>
      <c r="D66" s="140" t="str">
        <f>IFERROR(VLOOKUP(C66,'D101 CONT DRAW'!$A$17:$E$59,3,FALSE),"")</f>
        <v/>
      </c>
      <c r="E66" s="141" t="str">
        <f>IFERROR(VLOOKUP(A66,'D104A SUB TERMS'!$A$11:$D$67,4,FALSE),"")</f>
        <v/>
      </c>
      <c r="F66" s="112"/>
      <c r="G66" s="112"/>
      <c r="H66" s="195" t="str">
        <f t="shared" si="0"/>
        <v/>
      </c>
      <c r="I66" s="196" t="str">
        <f t="shared" si="1"/>
        <v/>
      </c>
      <c r="J66" s="115"/>
      <c r="L66" s="232"/>
    </row>
    <row r="67" spans="1:12" s="175" customFormat="1" ht="14.1" customHeight="1" x14ac:dyDescent="0.25">
      <c r="A67" s="106"/>
      <c r="B67" s="140" t="str">
        <f>IFERROR(VLOOKUP(A67,'D104A SUB TERMS'!$A$11:$B$67,2,FALSE),"")</f>
        <v/>
      </c>
      <c r="C67" s="110"/>
      <c r="D67" s="140" t="str">
        <f>IFERROR(VLOOKUP(C67,'D101 CONT DRAW'!$A$17:$E$59,3,FALSE),"")</f>
        <v/>
      </c>
      <c r="E67" s="141" t="str">
        <f>IFERROR(VLOOKUP(A67,'D104A SUB TERMS'!$A$11:$D$67,4,FALSE),"")</f>
        <v/>
      </c>
      <c r="F67" s="112"/>
      <c r="G67" s="112"/>
      <c r="H67" s="195" t="str">
        <f t="shared" si="0"/>
        <v/>
      </c>
      <c r="I67" s="196" t="str">
        <f t="shared" si="1"/>
        <v/>
      </c>
      <c r="J67" s="115"/>
      <c r="L67" s="232"/>
    </row>
    <row r="68" spans="1:12" s="175" customFormat="1" ht="14.1" customHeight="1" x14ac:dyDescent="0.25">
      <c r="A68" s="106"/>
      <c r="B68" s="140" t="str">
        <f>IFERROR(VLOOKUP(A68,'D104A SUB TERMS'!$A$11:$B$67,2,FALSE),"")</f>
        <v/>
      </c>
      <c r="C68" s="110"/>
      <c r="D68" s="140" t="str">
        <f>IFERROR(VLOOKUP(C68,'D101 CONT DRAW'!$A$17:$E$59,3,FALSE),"")</f>
        <v/>
      </c>
      <c r="E68" s="141" t="str">
        <f>IFERROR(VLOOKUP(A68,'D104A SUB TERMS'!$A$11:$D$67,4,FALSE),"")</f>
        <v/>
      </c>
      <c r="F68" s="112"/>
      <c r="G68" s="112"/>
      <c r="H68" s="195" t="str">
        <f t="shared" si="0"/>
        <v/>
      </c>
      <c r="I68" s="196" t="str">
        <f t="shared" si="1"/>
        <v/>
      </c>
      <c r="J68" s="115"/>
      <c r="L68" s="232"/>
    </row>
    <row r="69" spans="1:12" s="175" customFormat="1" ht="14.1" customHeight="1" x14ac:dyDescent="0.25">
      <c r="A69" s="106"/>
      <c r="B69" s="140" t="str">
        <f>IFERROR(VLOOKUP(A69,'D104A SUB TERMS'!$A$11:$B$67,2,FALSE),"")</f>
        <v/>
      </c>
      <c r="C69" s="110"/>
      <c r="D69" s="140" t="str">
        <f>IFERROR(VLOOKUP(C69,'D101 CONT DRAW'!$A$17:$E$59,3,FALSE),"")</f>
        <v/>
      </c>
      <c r="E69" s="141" t="str">
        <f>IFERROR(VLOOKUP(A69,'D104A SUB TERMS'!$A$11:$D$67,4,FALSE),"")</f>
        <v/>
      </c>
      <c r="F69" s="112"/>
      <c r="G69" s="112"/>
      <c r="H69" s="195" t="str">
        <f t="shared" si="0"/>
        <v/>
      </c>
      <c r="I69" s="196" t="str">
        <f t="shared" si="1"/>
        <v/>
      </c>
      <c r="J69" s="115"/>
      <c r="L69" s="232"/>
    </row>
    <row r="70" spans="1:12" s="175" customFormat="1" ht="14.1" customHeight="1" x14ac:dyDescent="0.25">
      <c r="A70" s="106"/>
      <c r="B70" s="140" t="str">
        <f>IFERROR(VLOOKUP(A70,'D104A SUB TERMS'!$A$11:$B$67,2,FALSE),"")</f>
        <v/>
      </c>
      <c r="C70" s="110"/>
      <c r="D70" s="140" t="str">
        <f>IFERROR(VLOOKUP(C70,'D101 CONT DRAW'!$A$17:$E$59,3,FALSE),"")</f>
        <v/>
      </c>
      <c r="E70" s="141" t="str">
        <f>IFERROR(VLOOKUP(A70,'D104A SUB TERMS'!$A$11:$D$67,4,FALSE),"")</f>
        <v/>
      </c>
      <c r="F70" s="112"/>
      <c r="G70" s="112"/>
      <c r="H70" s="195" t="str">
        <f t="shared" si="0"/>
        <v/>
      </c>
      <c r="I70" s="196" t="str">
        <f t="shared" si="1"/>
        <v/>
      </c>
      <c r="J70" s="115"/>
      <c r="L70" s="232"/>
    </row>
    <row r="71" spans="1:12" s="175" customFormat="1" ht="14.1" customHeight="1" x14ac:dyDescent="0.25">
      <c r="A71" s="106"/>
      <c r="B71" s="140" t="str">
        <f>IFERROR(VLOOKUP(A71,'D104A SUB TERMS'!$A$11:$B$67,2,FALSE),"")</f>
        <v/>
      </c>
      <c r="C71" s="110"/>
      <c r="D71" s="140" t="str">
        <f>IFERROR(VLOOKUP(C71,'D101 CONT DRAW'!$A$17:$E$59,3,FALSE),"")</f>
        <v/>
      </c>
      <c r="E71" s="141" t="str">
        <f>IFERROR(VLOOKUP(A71,'D104A SUB TERMS'!$A$11:$D$67,4,FALSE),"")</f>
        <v/>
      </c>
      <c r="F71" s="112"/>
      <c r="G71" s="112"/>
      <c r="H71" s="195" t="str">
        <f t="shared" si="0"/>
        <v/>
      </c>
      <c r="I71" s="196" t="str">
        <f t="shared" si="1"/>
        <v/>
      </c>
      <c r="J71" s="115"/>
      <c r="L71" s="232"/>
    </row>
    <row r="72" spans="1:12" s="175" customFormat="1" ht="14.1" customHeight="1" x14ac:dyDescent="0.25">
      <c r="A72" s="106"/>
      <c r="B72" s="140" t="str">
        <f>IFERROR(VLOOKUP(A72,'D104A SUB TERMS'!$A$11:$B$67,2,FALSE),"")</f>
        <v/>
      </c>
      <c r="C72" s="110"/>
      <c r="D72" s="140" t="str">
        <f>IFERROR(VLOOKUP(C72,'D101 CONT DRAW'!$A$17:$E$59,3,FALSE),"")</f>
        <v/>
      </c>
      <c r="E72" s="141" t="str">
        <f>IFERROR(VLOOKUP(A72,'D104A SUB TERMS'!$A$11:$D$67,4,FALSE),"")</f>
        <v/>
      </c>
      <c r="F72" s="112"/>
      <c r="G72" s="112"/>
      <c r="H72" s="195" t="str">
        <f t="shared" si="0"/>
        <v/>
      </c>
      <c r="I72" s="196" t="str">
        <f t="shared" si="1"/>
        <v/>
      </c>
      <c r="J72" s="115"/>
      <c r="L72" s="232"/>
    </row>
    <row r="73" spans="1:12" s="175" customFormat="1" ht="14.1" customHeight="1" x14ac:dyDescent="0.25">
      <c r="A73" s="106"/>
      <c r="B73" s="140" t="str">
        <f>IFERROR(VLOOKUP(A73,'D104A SUB TERMS'!$A$11:$B$67,2,FALSE),"")</f>
        <v/>
      </c>
      <c r="C73" s="110"/>
      <c r="D73" s="140" t="str">
        <f>IFERROR(VLOOKUP(C73,'D101 CONT DRAW'!$A$17:$E$59,3,FALSE),"")</f>
        <v/>
      </c>
      <c r="E73" s="141" t="str">
        <f>IFERROR(VLOOKUP(A73,'D104A SUB TERMS'!$A$11:$D$67,4,FALSE),"")</f>
        <v/>
      </c>
      <c r="F73" s="112"/>
      <c r="G73" s="112"/>
      <c r="H73" s="195" t="str">
        <f t="shared" si="0"/>
        <v/>
      </c>
      <c r="I73" s="196" t="str">
        <f t="shared" si="1"/>
        <v/>
      </c>
      <c r="J73" s="115"/>
      <c r="L73" s="232"/>
    </row>
    <row r="74" spans="1:12" s="175" customFormat="1" ht="14.1" customHeight="1" x14ac:dyDescent="0.25">
      <c r="A74" s="106"/>
      <c r="B74" s="140" t="str">
        <f>IFERROR(VLOOKUP(A74,'D104A SUB TERMS'!$A$11:$B$67,2,FALSE),"")</f>
        <v/>
      </c>
      <c r="C74" s="110"/>
      <c r="D74" s="140" t="str">
        <f>IFERROR(VLOOKUP(C74,'D101 CONT DRAW'!$A$17:$E$59,3,FALSE),"")</f>
        <v/>
      </c>
      <c r="E74" s="141" t="str">
        <f>IFERROR(VLOOKUP(A74,'D104A SUB TERMS'!$A$11:$D$67,4,FALSE),"")</f>
        <v/>
      </c>
      <c r="F74" s="112"/>
      <c r="G74" s="112"/>
      <c r="H74" s="195" t="str">
        <f t="shared" si="0"/>
        <v/>
      </c>
      <c r="I74" s="196" t="str">
        <f t="shared" si="1"/>
        <v/>
      </c>
      <c r="J74" s="115"/>
      <c r="L74" s="232"/>
    </row>
    <row r="75" spans="1:12" s="175" customFormat="1" ht="14.1" customHeight="1" x14ac:dyDescent="0.25">
      <c r="A75" s="106"/>
      <c r="B75" s="140" t="str">
        <f>IFERROR(VLOOKUP(A75,'D104A SUB TERMS'!$A$11:$B$67,2,FALSE),"")</f>
        <v/>
      </c>
      <c r="C75" s="110"/>
      <c r="D75" s="140" t="str">
        <f>IFERROR(VLOOKUP(C75,'D101 CONT DRAW'!$A$17:$E$59,3,FALSE),"")</f>
        <v/>
      </c>
      <c r="E75" s="141" t="str">
        <f>IFERROR(VLOOKUP(A75,'D104A SUB TERMS'!$A$11:$D$67,4,FALSE),"")</f>
        <v/>
      </c>
      <c r="F75" s="112"/>
      <c r="G75" s="112"/>
      <c r="H75" s="195" t="str">
        <f t="shared" si="0"/>
        <v/>
      </c>
      <c r="I75" s="196" t="str">
        <f t="shared" si="1"/>
        <v/>
      </c>
      <c r="J75" s="115"/>
      <c r="L75" s="232"/>
    </row>
    <row r="76" spans="1:12" s="175" customFormat="1" ht="14.1" customHeight="1" x14ac:dyDescent="0.25">
      <c r="A76" s="106"/>
      <c r="B76" s="140" t="str">
        <f>IFERROR(VLOOKUP(A76,'D104A SUB TERMS'!$A$11:$B$67,2,FALSE),"")</f>
        <v/>
      </c>
      <c r="C76" s="110"/>
      <c r="D76" s="140" t="str">
        <f>IFERROR(VLOOKUP(C76,'D101 CONT DRAW'!$A$17:$E$59,3,FALSE),"")</f>
        <v/>
      </c>
      <c r="E76" s="141" t="str">
        <f>IFERROR(VLOOKUP(A76,'D104A SUB TERMS'!$A$11:$D$67,4,FALSE),"")</f>
        <v/>
      </c>
      <c r="F76" s="112"/>
      <c r="G76" s="112"/>
      <c r="H76" s="195" t="str">
        <f t="shared" si="0"/>
        <v/>
      </c>
      <c r="I76" s="196" t="str">
        <f t="shared" si="1"/>
        <v/>
      </c>
      <c r="J76" s="115"/>
      <c r="L76" s="232"/>
    </row>
    <row r="77" spans="1:12" s="175" customFormat="1" ht="14.1" customHeight="1" x14ac:dyDescent="0.25">
      <c r="A77" s="106"/>
      <c r="B77" s="140" t="str">
        <f>IFERROR(VLOOKUP(A77,'D104A SUB TERMS'!$A$11:$B$67,2,FALSE),"")</f>
        <v/>
      </c>
      <c r="C77" s="110"/>
      <c r="D77" s="140" t="str">
        <f>IFERROR(VLOOKUP(C77,'D101 CONT DRAW'!$A$17:$E$59,3,FALSE),"")</f>
        <v/>
      </c>
      <c r="E77" s="141" t="str">
        <f>IFERROR(VLOOKUP(A77,'D104A SUB TERMS'!$A$11:$D$67,4,FALSE),"")</f>
        <v/>
      </c>
      <c r="F77" s="112"/>
      <c r="G77" s="112"/>
      <c r="H77" s="195" t="str">
        <f t="shared" si="0"/>
        <v/>
      </c>
      <c r="I77" s="196" t="str">
        <f t="shared" si="1"/>
        <v/>
      </c>
      <c r="J77" s="115"/>
      <c r="L77" s="232"/>
    </row>
    <row r="78" spans="1:12" s="62" customFormat="1" ht="14.1" customHeight="1" x14ac:dyDescent="0.25">
      <c r="A78" s="106"/>
      <c r="B78" s="140" t="str">
        <f>IFERROR(VLOOKUP(A78,'D104A SUB TERMS'!$A$11:$B$67,2,FALSE),"")</f>
        <v/>
      </c>
      <c r="C78" s="110"/>
      <c r="D78" s="140" t="str">
        <f>IFERROR(VLOOKUP(C78,'D101 CONT DRAW'!$A$17:$E$59,3,FALSE),"")</f>
        <v/>
      </c>
      <c r="E78" s="141" t="str">
        <f>IFERROR(VLOOKUP(A78,'D104A SUB TERMS'!$A$11:$D$67,4,FALSE),"")</f>
        <v/>
      </c>
      <c r="F78" s="112"/>
      <c r="G78" s="112"/>
      <c r="H78" s="195" t="str">
        <f t="shared" si="0"/>
        <v/>
      </c>
      <c r="I78" s="196" t="str">
        <f t="shared" si="1"/>
        <v/>
      </c>
      <c r="J78" s="115"/>
      <c r="L78" s="232"/>
    </row>
    <row r="79" spans="1:12" s="62" customFormat="1" ht="14.1" customHeight="1" x14ac:dyDescent="0.25">
      <c r="A79" s="106"/>
      <c r="B79" s="140" t="str">
        <f>IFERROR(VLOOKUP(A79,'D104A SUB TERMS'!$A$11:$B$67,2,FALSE),"")</f>
        <v/>
      </c>
      <c r="C79" s="110"/>
      <c r="D79" s="140" t="str">
        <f>IFERROR(VLOOKUP(C79,'D101 CONT DRAW'!$A$17:$E$59,3,FALSE),"")</f>
        <v/>
      </c>
      <c r="E79" s="141" t="str">
        <f>IFERROR(VLOOKUP(A79,'D104A SUB TERMS'!$A$11:$D$67,4,FALSE),"")</f>
        <v/>
      </c>
      <c r="F79" s="112"/>
      <c r="G79" s="112"/>
      <c r="H79" s="195" t="str">
        <f t="shared" si="0"/>
        <v/>
      </c>
      <c r="I79" s="196" t="str">
        <f t="shared" si="1"/>
        <v/>
      </c>
      <c r="J79" s="115"/>
      <c r="L79" s="232"/>
    </row>
    <row r="80" spans="1:12" s="59" customFormat="1" ht="14.1" customHeight="1" x14ac:dyDescent="0.25">
      <c r="A80" s="106"/>
      <c r="B80" s="140" t="str">
        <f>IFERROR(VLOOKUP(A80,'D104A SUB TERMS'!$A$11:$B$67,2,FALSE),"")</f>
        <v/>
      </c>
      <c r="C80" s="110"/>
      <c r="D80" s="140" t="str">
        <f>IFERROR(VLOOKUP(C80,'D101 CONT DRAW'!$A$17:$E$59,3,FALSE),"")</f>
        <v/>
      </c>
      <c r="E80" s="141" t="str">
        <f>IFERROR(VLOOKUP(A80,'D104A SUB TERMS'!$A$11:$D$67,4,FALSE),"")</f>
        <v/>
      </c>
      <c r="F80" s="112"/>
      <c r="G80" s="112"/>
      <c r="H80" s="195" t="str">
        <f t="shared" si="0"/>
        <v/>
      </c>
      <c r="I80" s="196" t="str">
        <f t="shared" si="1"/>
        <v/>
      </c>
      <c r="J80" s="115"/>
      <c r="L80" s="232"/>
    </row>
    <row r="81" spans="1:12" ht="14.1" customHeight="1" x14ac:dyDescent="0.25">
      <c r="A81" s="61" t="s">
        <v>111</v>
      </c>
      <c r="B81" s="176"/>
      <c r="C81" s="177"/>
      <c r="D81" s="178"/>
      <c r="E81" s="197">
        <f>SUM(E11:E80)</f>
        <v>0</v>
      </c>
      <c r="F81" s="197">
        <f>SUM(F11:F80)</f>
        <v>0</v>
      </c>
      <c r="G81" s="198">
        <f>SUM(G11:G80)</f>
        <v>0</v>
      </c>
      <c r="H81" s="198">
        <f>SUM(H11:H80)</f>
        <v>0</v>
      </c>
      <c r="I81" s="199" t="str">
        <f t="shared" si="1"/>
        <v/>
      </c>
      <c r="J81" s="94"/>
    </row>
    <row r="82" spans="1:12" s="62" customFormat="1" ht="14.1" customHeight="1" x14ac:dyDescent="0.25">
      <c r="A82" s="65"/>
      <c r="B82" s="66"/>
      <c r="C82" s="66"/>
      <c r="D82" s="66"/>
      <c r="E82" s="67"/>
      <c r="F82" s="67"/>
      <c r="G82" s="67"/>
      <c r="H82" s="68"/>
      <c r="I82" s="68"/>
      <c r="J82" s="69"/>
      <c r="L82" s="232"/>
    </row>
    <row r="83" spans="1:12" ht="12" customHeight="1" x14ac:dyDescent="0.25">
      <c r="A83" s="118" t="s">
        <v>193</v>
      </c>
      <c r="B83" s="118"/>
      <c r="C83" s="116"/>
      <c r="D83" s="118"/>
      <c r="E83" s="118"/>
      <c r="F83" s="118"/>
      <c r="G83" s="118"/>
      <c r="H83" s="118"/>
      <c r="I83" s="118"/>
      <c r="J83" s="118"/>
    </row>
    <row r="84" spans="1:12" ht="12" customHeight="1" x14ac:dyDescent="0.25">
      <c r="A84" s="118" t="s">
        <v>194</v>
      </c>
      <c r="B84" s="118"/>
      <c r="C84" s="116"/>
      <c r="D84" s="118"/>
      <c r="E84" s="118"/>
      <c r="F84" s="118"/>
      <c r="G84" s="118"/>
      <c r="H84" s="118"/>
      <c r="I84" s="118"/>
      <c r="J84" s="118"/>
    </row>
    <row r="85" spans="1:12" ht="12" customHeight="1" x14ac:dyDescent="0.25">
      <c r="A85" s="118"/>
      <c r="B85" s="118"/>
      <c r="C85" s="116"/>
      <c r="D85" s="118"/>
      <c r="E85" s="118"/>
      <c r="F85" s="118"/>
      <c r="G85" s="118"/>
      <c r="H85" s="118"/>
      <c r="I85" s="118"/>
      <c r="J85" s="118"/>
    </row>
  </sheetData>
  <sheetProtection password="DF47" sheet="1" objects="1" scenarios="1" selectLockedCells="1"/>
  <mergeCells count="14">
    <mergeCell ref="A1:J1"/>
    <mergeCell ref="A2:J2"/>
    <mergeCell ref="E7:F7"/>
    <mergeCell ref="E8:F8"/>
    <mergeCell ref="M10:P10"/>
    <mergeCell ref="A3:E3"/>
    <mergeCell ref="G6:J6"/>
    <mergeCell ref="G7:J7"/>
    <mergeCell ref="G8:J8"/>
    <mergeCell ref="A4:J4"/>
    <mergeCell ref="E6:F6"/>
    <mergeCell ref="B6:D6"/>
    <mergeCell ref="B7:D7"/>
    <mergeCell ref="B8:D8"/>
  </mergeCells>
  <phoneticPr fontId="41" type="noConversion"/>
  <conditionalFormatting sqref="G7:J7">
    <cfRule type="containsText" dxfId="9" priority="2" operator="containsText" text="linked cell">
      <formula>NOT(ISERROR(SEARCH("linked cell",G7)))</formula>
    </cfRule>
  </conditionalFormatting>
  <conditionalFormatting sqref="B6:B8 E6:J8">
    <cfRule type="containsText" dxfId="8" priority="1" operator="containsText" text="linked">
      <formula>NOT(ISERROR(SEARCH("linked",B6)))</formula>
    </cfRule>
  </conditionalFormatting>
  <printOptions horizontalCentered="1"/>
  <pageMargins left="0.25" right="0.25" top="0.3" bottom="0.25" header="0.3" footer="0.3"/>
  <pageSetup scale="88" fitToHeight="2" orientation="landscape" blackAndWhite="1" r:id="rId1"/>
  <legacyDrawing r:id="rId2"/>
  <extLst>
    <ext xmlns:mx="http://schemas.microsoft.com/office/mac/excel/2008/main" uri="{64002731-A6B0-56B0-2670-7721B7C09600}">
      <mx:PLV Mode="1" OnePage="0" WScale="88"/>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92"/>
  <sheetViews>
    <sheetView showGridLines="0" view="pageBreakPreview" zoomScaleNormal="100" zoomScaleSheetLayoutView="100" workbookViewId="0">
      <selection activeCell="B81" sqref="B81:E81"/>
    </sheetView>
  </sheetViews>
  <sheetFormatPr defaultColWidth="8.85546875" defaultRowHeight="15" x14ac:dyDescent="0.25"/>
  <cols>
    <col min="1" max="1" width="7.140625" style="45" customWidth="1"/>
    <col min="2" max="6" width="8.85546875" style="45"/>
    <col min="7" max="7" width="8.42578125" style="45" customWidth="1"/>
    <col min="8" max="8" width="8.85546875" style="45"/>
    <col min="9" max="9" width="1" style="45" customWidth="1"/>
    <col min="10" max="11" width="8.85546875" style="45"/>
    <col min="12" max="12" width="10.140625" style="45" customWidth="1"/>
    <col min="13" max="16384" width="8.85546875" style="45"/>
  </cols>
  <sheetData>
    <row r="1" spans="1:13" s="183" customFormat="1" ht="12.75" customHeight="1" x14ac:dyDescent="0.25">
      <c r="A1" s="303" t="str">
        <f>'D102 RECONCILIATION'!A1:H1</f>
        <v>Updated 07/2021</v>
      </c>
      <c r="B1" s="303"/>
      <c r="C1" s="303"/>
      <c r="D1" s="303"/>
      <c r="E1" s="303"/>
      <c r="F1" s="303"/>
      <c r="G1" s="303"/>
      <c r="H1" s="303"/>
      <c r="I1" s="303"/>
      <c r="J1" s="303"/>
      <c r="K1" s="303"/>
      <c r="L1" s="303"/>
    </row>
    <row r="2" spans="1:13" s="6" customFormat="1" x14ac:dyDescent="0.25">
      <c r="A2" s="304" t="s">
        <v>39</v>
      </c>
      <c r="B2" s="304"/>
      <c r="C2" s="304"/>
      <c r="D2" s="304"/>
      <c r="E2" s="304"/>
      <c r="F2" s="304"/>
      <c r="G2" s="304"/>
      <c r="H2" s="304"/>
      <c r="I2" s="304"/>
      <c r="J2" s="304"/>
      <c r="K2" s="304"/>
      <c r="L2" s="304"/>
    </row>
    <row r="3" spans="1:13" s="6" customFormat="1" ht="5.0999999999999996" customHeight="1" x14ac:dyDescent="0.25">
      <c r="A3" s="305"/>
      <c r="B3" s="305"/>
      <c r="C3" s="305"/>
      <c r="D3" s="305"/>
      <c r="E3" s="305"/>
      <c r="F3" s="305"/>
      <c r="G3" s="305"/>
      <c r="H3" s="305"/>
      <c r="I3" s="40"/>
    </row>
    <row r="4" spans="1:13" s="28" customFormat="1" ht="13.5" customHeight="1" x14ac:dyDescent="0.25">
      <c r="A4" s="278" t="s">
        <v>115</v>
      </c>
      <c r="B4" s="278"/>
      <c r="C4" s="278"/>
      <c r="D4" s="278"/>
      <c r="E4" s="278"/>
      <c r="F4" s="278"/>
      <c r="G4" s="278"/>
      <c r="H4" s="278"/>
      <c r="I4" s="278"/>
      <c r="J4" s="278"/>
      <c r="K4" s="278"/>
      <c r="L4" s="278"/>
    </row>
    <row r="5" spans="1:13" s="28" customFormat="1" ht="13.5" customHeight="1" x14ac:dyDescent="0.25">
      <c r="A5" s="179"/>
      <c r="B5" s="179"/>
      <c r="C5" s="179"/>
      <c r="D5" s="179"/>
      <c r="E5" s="179"/>
      <c r="F5" s="179"/>
      <c r="G5" s="179"/>
      <c r="H5" s="179"/>
      <c r="I5" s="179"/>
      <c r="J5" s="179"/>
      <c r="K5" s="179"/>
      <c r="L5" s="179"/>
    </row>
    <row r="6" spans="1:13" s="28" customFormat="1" ht="13.5" customHeight="1" x14ac:dyDescent="0.25">
      <c r="A6" s="179"/>
      <c r="B6" s="179"/>
      <c r="C6" s="179"/>
      <c r="D6" s="179"/>
      <c r="E6" s="179"/>
      <c r="F6" s="179"/>
      <c r="G6" s="179"/>
      <c r="H6" s="179"/>
      <c r="I6" s="179"/>
      <c r="J6" s="179"/>
      <c r="K6" s="179"/>
      <c r="L6" s="179"/>
    </row>
    <row r="7" spans="1:13" s="42" customFormat="1" ht="14.1" customHeight="1" x14ac:dyDescent="0.25">
      <c r="A7" s="388"/>
      <c r="B7" s="388"/>
      <c r="C7" s="388"/>
      <c r="D7" s="388"/>
      <c r="E7" s="388"/>
      <c r="F7" s="388"/>
      <c r="G7" s="388"/>
      <c r="H7" s="388"/>
      <c r="I7" s="194"/>
      <c r="J7" s="189"/>
      <c r="K7" s="189"/>
      <c r="L7" s="189"/>
    </row>
    <row r="8" spans="1:13" s="42" customFormat="1" ht="15" customHeight="1" x14ac:dyDescent="0.25">
      <c r="A8" s="77" t="s">
        <v>37</v>
      </c>
      <c r="B8" s="189"/>
      <c r="C8" s="325" t="str">
        <f>IF('D102 RECONCILIATION'!C8=0," ",'D102 RECONCILIATION'!C8)</f>
        <v xml:space="preserve"> </v>
      </c>
      <c r="D8" s="325"/>
      <c r="E8" s="325"/>
      <c r="F8" s="189"/>
      <c r="G8" s="384" t="s">
        <v>38</v>
      </c>
      <c r="H8" s="384"/>
      <c r="I8" s="384"/>
      <c r="J8" s="384"/>
      <c r="K8" s="387"/>
      <c r="L8" s="387"/>
      <c r="M8" s="139"/>
    </row>
    <row r="9" spans="1:13" s="42" customFormat="1" ht="15" customHeight="1" x14ac:dyDescent="0.25">
      <c r="A9" s="77" t="s">
        <v>42</v>
      </c>
      <c r="B9" s="189"/>
      <c r="C9" s="325" t="str">
        <f>IF('D102 RECONCILIATION'!C9=0," ",'D102 RECONCILIATION'!C9)</f>
        <v xml:space="preserve"> </v>
      </c>
      <c r="D9" s="325"/>
      <c r="E9" s="325"/>
      <c r="F9" s="77"/>
      <c r="G9" s="384" t="s">
        <v>186</v>
      </c>
      <c r="H9" s="384"/>
      <c r="I9" s="384"/>
      <c r="J9" s="384"/>
      <c r="K9" s="325" t="str">
        <f>IF('D102 RECONCILIATION'!I10=0," ",'D102 RECONCILIATION'!I10)</f>
        <v xml:space="preserve"> </v>
      </c>
      <c r="L9" s="325"/>
    </row>
    <row r="10" spans="1:13" s="42" customFormat="1" ht="12" customHeight="1" x14ac:dyDescent="0.25">
      <c r="A10" s="77"/>
      <c r="B10" s="78"/>
      <c r="C10" s="79"/>
      <c r="D10" s="79"/>
      <c r="E10" s="79"/>
      <c r="F10" s="78"/>
      <c r="G10" s="78"/>
      <c r="H10" s="78"/>
      <c r="I10" s="78"/>
      <c r="J10" s="78"/>
      <c r="K10" s="78"/>
      <c r="L10" s="78"/>
    </row>
    <row r="11" spans="1:13" s="42" customFormat="1" ht="14.1" customHeight="1" x14ac:dyDescent="0.25">
      <c r="A11" s="40">
        <v>1</v>
      </c>
      <c r="B11" s="42" t="s">
        <v>116</v>
      </c>
      <c r="H11" s="385"/>
      <c r="I11" s="385"/>
      <c r="J11" s="385"/>
      <c r="K11" s="385"/>
      <c r="L11" s="385"/>
    </row>
    <row r="12" spans="1:13" s="42" customFormat="1" ht="14.1" customHeight="1" x14ac:dyDescent="0.25">
      <c r="A12" s="40"/>
      <c r="H12" s="386"/>
      <c r="I12" s="383"/>
      <c r="J12" s="383"/>
      <c r="K12" s="383"/>
      <c r="L12" s="383"/>
    </row>
    <row r="13" spans="1:13" s="42" customFormat="1" ht="14.1" customHeight="1" x14ac:dyDescent="0.25">
      <c r="A13" s="40"/>
      <c r="H13" s="383"/>
      <c r="I13" s="383"/>
      <c r="J13" s="383"/>
      <c r="K13" s="383"/>
      <c r="L13" s="383"/>
    </row>
    <row r="14" spans="1:13" s="42" customFormat="1" ht="14.1" customHeight="1" x14ac:dyDescent="0.25">
      <c r="A14" s="40"/>
    </row>
    <row r="15" spans="1:13" s="42" customFormat="1" ht="14.1" customHeight="1" x14ac:dyDescent="0.25">
      <c r="A15" s="40">
        <v>2</v>
      </c>
      <c r="B15" s="42" t="s">
        <v>132</v>
      </c>
      <c r="H15" s="385"/>
      <c r="I15" s="385"/>
      <c r="J15" s="385"/>
      <c r="K15" s="385"/>
      <c r="L15" s="385"/>
    </row>
    <row r="16" spans="1:13" s="42" customFormat="1" ht="14.1" customHeight="1" x14ac:dyDescent="0.25">
      <c r="A16" s="40"/>
      <c r="H16" s="383"/>
      <c r="I16" s="383"/>
      <c r="J16" s="383"/>
      <c r="K16" s="383"/>
      <c r="L16" s="383"/>
    </row>
    <row r="17" spans="1:12" s="42" customFormat="1" ht="14.1" customHeight="1" x14ac:dyDescent="0.25">
      <c r="A17" s="40"/>
      <c r="H17" s="383"/>
      <c r="I17" s="383"/>
      <c r="J17" s="383"/>
      <c r="K17" s="383"/>
      <c r="L17" s="383"/>
    </row>
    <row r="18" spans="1:12" s="42" customFormat="1" ht="14.1" customHeight="1" x14ac:dyDescent="0.25">
      <c r="A18" s="40"/>
    </row>
    <row r="19" spans="1:12" s="42" customFormat="1" ht="14.1" customHeight="1" x14ac:dyDescent="0.25">
      <c r="A19" s="40">
        <v>3</v>
      </c>
      <c r="B19" s="42" t="s">
        <v>117</v>
      </c>
      <c r="H19" s="385"/>
      <c r="I19" s="385"/>
      <c r="J19" s="385"/>
      <c r="K19" s="385"/>
      <c r="L19" s="385"/>
    </row>
    <row r="20" spans="1:12" s="42" customFormat="1" ht="14.1" customHeight="1" x14ac:dyDescent="0.25">
      <c r="A20" s="40"/>
      <c r="H20" s="383"/>
      <c r="I20" s="383"/>
      <c r="J20" s="383"/>
      <c r="K20" s="383"/>
      <c r="L20" s="383"/>
    </row>
    <row r="21" spans="1:12" s="42" customFormat="1" ht="14.1" customHeight="1" x14ac:dyDescent="0.25">
      <c r="A21" s="40"/>
      <c r="H21" s="383"/>
      <c r="I21" s="383"/>
      <c r="J21" s="383"/>
      <c r="K21" s="383"/>
      <c r="L21" s="383"/>
    </row>
    <row r="22" spans="1:12" s="42" customFormat="1" ht="14.1" customHeight="1" x14ac:dyDescent="0.25">
      <c r="A22" s="40"/>
      <c r="H22" s="383"/>
      <c r="I22" s="383"/>
      <c r="J22" s="383"/>
      <c r="K22" s="383"/>
      <c r="L22" s="383"/>
    </row>
    <row r="23" spans="1:12" s="42" customFormat="1" ht="14.1" customHeight="1" x14ac:dyDescent="0.25">
      <c r="A23" s="40"/>
      <c r="H23" s="51"/>
      <c r="I23" s="51"/>
      <c r="J23" s="51"/>
      <c r="K23" s="51"/>
      <c r="L23" s="51"/>
    </row>
    <row r="24" spans="1:12" s="42" customFormat="1" ht="14.1" customHeight="1" x14ac:dyDescent="0.25">
      <c r="A24" s="40">
        <v>4</v>
      </c>
      <c r="B24" s="42" t="s">
        <v>118</v>
      </c>
      <c r="H24" s="43" t="s">
        <v>120</v>
      </c>
      <c r="I24" s="43"/>
      <c r="J24" s="262"/>
      <c r="K24" s="40" t="s">
        <v>119</v>
      </c>
      <c r="L24" s="262"/>
    </row>
    <row r="25" spans="1:12" s="42" customFormat="1" ht="14.1" customHeight="1" x14ac:dyDescent="0.25">
      <c r="A25" s="40"/>
    </row>
    <row r="26" spans="1:12" s="42" customFormat="1" ht="14.1" customHeight="1" x14ac:dyDescent="0.25">
      <c r="A26" s="40">
        <v>5</v>
      </c>
      <c r="B26" s="42" t="s">
        <v>121</v>
      </c>
      <c r="H26" s="42" t="s">
        <v>100</v>
      </c>
      <c r="K26" s="390"/>
      <c r="L26" s="390"/>
    </row>
    <row r="27" spans="1:12" s="42" customFormat="1" ht="14.1" customHeight="1" x14ac:dyDescent="0.25">
      <c r="A27" s="40"/>
    </row>
    <row r="28" spans="1:12" s="42" customFormat="1" ht="14.1" customHeight="1" x14ac:dyDescent="0.25">
      <c r="A28" s="40"/>
      <c r="B28" s="42" t="s">
        <v>122</v>
      </c>
      <c r="H28" s="43" t="s">
        <v>109</v>
      </c>
      <c r="I28" s="43"/>
      <c r="J28" s="305" t="s">
        <v>123</v>
      </c>
      <c r="K28" s="305"/>
      <c r="L28" s="305"/>
    </row>
    <row r="29" spans="1:12" s="42" customFormat="1" ht="14.1" customHeight="1" x14ac:dyDescent="0.25">
      <c r="A29" s="40"/>
      <c r="B29" s="391" t="s">
        <v>209</v>
      </c>
      <c r="C29" s="391"/>
      <c r="D29" s="391"/>
      <c r="E29" s="391"/>
      <c r="F29" s="391"/>
      <c r="H29" s="113"/>
      <c r="I29" s="66"/>
      <c r="J29" s="385"/>
      <c r="K29" s="385"/>
      <c r="L29" s="385"/>
    </row>
    <row r="30" spans="1:12" s="42" customFormat="1" ht="14.1" customHeight="1" x14ac:dyDescent="0.25">
      <c r="A30" s="40"/>
      <c r="B30" s="391"/>
      <c r="C30" s="391"/>
      <c r="D30" s="391"/>
      <c r="E30" s="391"/>
      <c r="F30" s="391"/>
      <c r="H30" s="113"/>
      <c r="I30" s="66"/>
      <c r="J30" s="385"/>
      <c r="K30" s="385"/>
      <c r="L30" s="385"/>
    </row>
    <row r="31" spans="1:12" s="42" customFormat="1" ht="14.1" customHeight="1" x14ac:dyDescent="0.25">
      <c r="A31" s="40"/>
      <c r="B31" s="391"/>
      <c r="C31" s="391"/>
      <c r="D31" s="391"/>
      <c r="E31" s="391"/>
      <c r="F31" s="391"/>
      <c r="H31" s="113"/>
      <c r="I31" s="66"/>
      <c r="J31" s="385"/>
      <c r="K31" s="385"/>
      <c r="L31" s="385"/>
    </row>
    <row r="32" spans="1:12" s="42" customFormat="1" ht="14.1" customHeight="1" x14ac:dyDescent="0.25">
      <c r="A32" s="40"/>
    </row>
    <row r="33" spans="1:15" s="42" customFormat="1" ht="14.1" customHeight="1" x14ac:dyDescent="0.25">
      <c r="A33" s="40">
        <v>6</v>
      </c>
      <c r="B33" s="42" t="s">
        <v>124</v>
      </c>
      <c r="H33" s="42" t="s">
        <v>125</v>
      </c>
      <c r="J33" s="75"/>
      <c r="K33" s="42" t="s">
        <v>126</v>
      </c>
      <c r="L33" s="75"/>
    </row>
    <row r="34" spans="1:15" s="42" customFormat="1" ht="14.1" customHeight="1" x14ac:dyDescent="0.25">
      <c r="B34" s="42" t="s">
        <v>146</v>
      </c>
    </row>
    <row r="35" spans="1:15" s="42" customFormat="1" ht="218.25" customHeight="1" x14ac:dyDescent="0.25">
      <c r="B35" s="392" t="s">
        <v>210</v>
      </c>
      <c r="C35" s="393"/>
      <c r="D35" s="393"/>
      <c r="E35" s="393"/>
      <c r="F35" s="393"/>
      <c r="G35" s="393"/>
      <c r="H35" s="52"/>
      <c r="I35" s="52"/>
      <c r="J35" s="52"/>
      <c r="K35" s="52"/>
      <c r="L35" s="52"/>
    </row>
    <row r="36" spans="1:15" s="42" customFormat="1" ht="14.1" customHeight="1" x14ac:dyDescent="0.25">
      <c r="A36" s="40"/>
    </row>
    <row r="37" spans="1:15" s="42" customFormat="1" ht="14.1" customHeight="1" x14ac:dyDescent="0.25">
      <c r="A37" s="40">
        <v>7</v>
      </c>
      <c r="B37" s="42" t="s">
        <v>127</v>
      </c>
      <c r="H37" s="42" t="s">
        <v>125</v>
      </c>
      <c r="J37" s="75"/>
      <c r="K37" s="42" t="s">
        <v>126</v>
      </c>
      <c r="L37" s="75"/>
      <c r="O37" s="53"/>
    </row>
    <row r="38" spans="1:15" s="42" customFormat="1" ht="14.1" customHeight="1" x14ac:dyDescent="0.25"/>
    <row r="39" spans="1:15" s="42" customFormat="1" ht="14.1" customHeight="1" x14ac:dyDescent="0.25">
      <c r="A39" s="40">
        <v>8</v>
      </c>
      <c r="B39" s="42" t="s">
        <v>128</v>
      </c>
      <c r="H39" s="42" t="s">
        <v>125</v>
      </c>
      <c r="J39" s="75"/>
      <c r="K39" s="42" t="s">
        <v>126</v>
      </c>
      <c r="L39" s="75"/>
    </row>
    <row r="40" spans="1:15" s="42" customFormat="1" ht="14.1" customHeight="1" x14ac:dyDescent="0.25">
      <c r="B40" s="42" t="s">
        <v>129</v>
      </c>
    </row>
    <row r="41" spans="1:15" s="42" customFormat="1" ht="14.1" customHeight="1" x14ac:dyDescent="0.25"/>
    <row r="42" spans="1:15" s="42" customFormat="1" ht="14.1" customHeight="1" x14ac:dyDescent="0.25">
      <c r="B42" s="42" t="s">
        <v>133</v>
      </c>
      <c r="H42" s="385"/>
      <c r="I42" s="385"/>
      <c r="J42" s="385"/>
      <c r="K42" s="385"/>
      <c r="L42" s="385"/>
    </row>
    <row r="43" spans="1:15" s="47" customFormat="1" ht="14.1" customHeight="1" x14ac:dyDescent="0.2">
      <c r="H43" s="47" t="s">
        <v>130</v>
      </c>
      <c r="J43" s="76"/>
      <c r="K43" s="47" t="s">
        <v>131</v>
      </c>
      <c r="L43" s="76"/>
    </row>
    <row r="44" spans="1:15" s="42" customFormat="1" ht="14.1" customHeight="1" x14ac:dyDescent="0.25"/>
    <row r="45" spans="1:15" s="42" customFormat="1" ht="14.1" customHeight="1" x14ac:dyDescent="0.25">
      <c r="H45" s="385"/>
      <c r="I45" s="385"/>
      <c r="J45" s="385"/>
      <c r="K45" s="385"/>
      <c r="L45" s="385"/>
    </row>
    <row r="46" spans="1:15" s="47" customFormat="1" ht="14.1" customHeight="1" x14ac:dyDescent="0.2">
      <c r="H46" s="47" t="s">
        <v>130</v>
      </c>
      <c r="J46" s="76"/>
      <c r="K46" s="47" t="s">
        <v>131</v>
      </c>
      <c r="L46" s="76"/>
    </row>
    <row r="47" spans="1:15" s="42" customFormat="1" ht="14.1" customHeight="1" x14ac:dyDescent="0.25"/>
    <row r="48" spans="1:15" s="42" customFormat="1" ht="14.1" customHeight="1" x14ac:dyDescent="0.25">
      <c r="H48" s="385"/>
      <c r="I48" s="385"/>
      <c r="J48" s="385"/>
      <c r="K48" s="385"/>
      <c r="L48" s="385"/>
    </row>
    <row r="49" spans="1:12" s="47" customFormat="1" ht="14.1" customHeight="1" x14ac:dyDescent="0.2">
      <c r="H49" s="47" t="s">
        <v>130</v>
      </c>
      <c r="J49" s="76"/>
      <c r="K49" s="47" t="s">
        <v>131</v>
      </c>
      <c r="L49" s="76"/>
    </row>
    <row r="50" spans="1:12" s="42" customFormat="1" ht="14.1" customHeight="1" x14ac:dyDescent="0.25"/>
    <row r="51" spans="1:12" s="42" customFormat="1" ht="14.1" customHeight="1" x14ac:dyDescent="0.25">
      <c r="B51" s="42" t="s">
        <v>134</v>
      </c>
      <c r="H51" s="42" t="s">
        <v>125</v>
      </c>
      <c r="J51" s="75"/>
      <c r="K51" s="42" t="s">
        <v>126</v>
      </c>
      <c r="L51" s="75"/>
    </row>
    <row r="52" spans="1:12" s="42" customFormat="1" ht="14.1" customHeight="1" x14ac:dyDescent="0.25">
      <c r="A52" s="40"/>
      <c r="B52" s="42" t="s">
        <v>135</v>
      </c>
    </row>
    <row r="53" spans="1:12" s="182" customFormat="1" ht="14.1" customHeight="1" x14ac:dyDescent="0.25">
      <c r="A53" s="181"/>
    </row>
    <row r="54" spans="1:12" s="42" customFormat="1" ht="14.1" customHeight="1" x14ac:dyDescent="0.25">
      <c r="A54" s="40">
        <v>9</v>
      </c>
      <c r="B54" s="42" t="s">
        <v>136</v>
      </c>
      <c r="H54" s="42" t="s">
        <v>125</v>
      </c>
      <c r="J54" s="75"/>
      <c r="K54" s="42" t="s">
        <v>126</v>
      </c>
      <c r="L54" s="75"/>
    </row>
    <row r="55" spans="1:12" s="42" customFormat="1" ht="14.1" customHeight="1" x14ac:dyDescent="0.25">
      <c r="B55" s="42" t="s">
        <v>137</v>
      </c>
    </row>
    <row r="56" spans="1:12" s="42" customFormat="1" ht="14.1" customHeight="1" x14ac:dyDescent="0.25">
      <c r="B56" s="50" t="s">
        <v>138</v>
      </c>
      <c r="C56" s="50"/>
      <c r="D56" s="50"/>
      <c r="E56" s="50"/>
      <c r="F56" s="50"/>
      <c r="G56" s="50"/>
    </row>
    <row r="57" spans="1:12" s="42" customFormat="1" ht="14.1" customHeight="1" x14ac:dyDescent="0.25"/>
    <row r="58" spans="1:12" s="42" customFormat="1" ht="14.1" customHeight="1" x14ac:dyDescent="0.25">
      <c r="B58" s="146" t="s">
        <v>199</v>
      </c>
      <c r="H58" s="43" t="s">
        <v>109</v>
      </c>
      <c r="I58" s="43"/>
      <c r="J58" s="305" t="s">
        <v>140</v>
      </c>
      <c r="K58" s="305"/>
      <c r="L58" s="305"/>
    </row>
    <row r="59" spans="1:12" s="42" customFormat="1" ht="14.1" customHeight="1" x14ac:dyDescent="0.25">
      <c r="B59" s="42" t="s">
        <v>139</v>
      </c>
      <c r="H59" s="105"/>
      <c r="J59" s="385"/>
      <c r="K59" s="385"/>
      <c r="L59" s="385"/>
    </row>
    <row r="60" spans="1:12" s="42" customFormat="1" ht="14.1" customHeight="1" x14ac:dyDescent="0.25">
      <c r="H60" s="114"/>
      <c r="J60" s="385"/>
      <c r="K60" s="385"/>
      <c r="L60" s="385"/>
    </row>
    <row r="61" spans="1:12" s="42" customFormat="1" ht="14.1" customHeight="1" x14ac:dyDescent="0.25">
      <c r="H61" s="114"/>
      <c r="J61" s="385"/>
      <c r="K61" s="385"/>
      <c r="L61" s="385"/>
    </row>
    <row r="62" spans="1:12" s="42" customFormat="1" ht="14.1" customHeight="1" x14ac:dyDescent="0.25"/>
    <row r="63" spans="1:12" s="42" customFormat="1" ht="14.1" customHeight="1" x14ac:dyDescent="0.25">
      <c r="A63" s="40">
        <v>10</v>
      </c>
      <c r="B63" s="42" t="s">
        <v>141</v>
      </c>
      <c r="H63" s="42" t="s">
        <v>125</v>
      </c>
      <c r="J63" s="75"/>
      <c r="K63" s="42" t="s">
        <v>126</v>
      </c>
      <c r="L63" s="75"/>
    </row>
    <row r="64" spans="1:12" s="42" customFormat="1" ht="14.1" customHeight="1" x14ac:dyDescent="0.25"/>
    <row r="65" spans="2:12" s="42" customFormat="1" ht="14.1" customHeight="1" x14ac:dyDescent="0.25">
      <c r="B65" s="42" t="s">
        <v>142</v>
      </c>
      <c r="H65" s="43" t="s">
        <v>109</v>
      </c>
      <c r="I65" s="43"/>
      <c r="J65" s="305" t="s">
        <v>123</v>
      </c>
      <c r="K65" s="305"/>
      <c r="L65" s="305"/>
    </row>
    <row r="66" spans="2:12" s="42" customFormat="1" ht="14.1" customHeight="1" x14ac:dyDescent="0.25">
      <c r="H66" s="222"/>
      <c r="J66" s="385"/>
      <c r="K66" s="385"/>
      <c r="L66" s="385"/>
    </row>
    <row r="67" spans="2:12" s="42" customFormat="1" ht="14.1" customHeight="1" x14ac:dyDescent="0.25">
      <c r="H67" s="114"/>
      <c r="J67" s="385"/>
      <c r="K67" s="385"/>
      <c r="L67" s="385"/>
    </row>
    <row r="68" spans="2:12" s="42" customFormat="1" ht="14.1" customHeight="1" x14ac:dyDescent="0.25">
      <c r="B68" s="42" t="s">
        <v>147</v>
      </c>
      <c r="H68" s="114"/>
      <c r="J68" s="385"/>
      <c r="K68" s="385"/>
      <c r="L68" s="385"/>
    </row>
    <row r="69" spans="2:12" s="42" customFormat="1" ht="14.1" customHeight="1" x14ac:dyDescent="0.25"/>
    <row r="70" spans="2:12" s="42" customFormat="1" ht="14.1" customHeight="1" x14ac:dyDescent="0.25">
      <c r="B70" s="364"/>
      <c r="C70" s="364"/>
      <c r="D70" s="364"/>
      <c r="E70" s="364"/>
      <c r="H70" s="364"/>
      <c r="I70" s="364"/>
      <c r="J70" s="364"/>
      <c r="K70" s="364"/>
      <c r="L70" s="364"/>
    </row>
    <row r="71" spans="2:12" s="42" customFormat="1" ht="14.1" customHeight="1" x14ac:dyDescent="0.25">
      <c r="B71" s="42" t="s">
        <v>143</v>
      </c>
      <c r="H71" s="42" t="s">
        <v>144</v>
      </c>
    </row>
    <row r="72" spans="2:12" s="42" customFormat="1" ht="14.1" customHeight="1" x14ac:dyDescent="0.25"/>
    <row r="73" spans="2:12" s="42" customFormat="1" ht="14.1" customHeight="1" x14ac:dyDescent="0.25">
      <c r="B73" s="364"/>
      <c r="C73" s="364"/>
      <c r="D73" s="364"/>
      <c r="E73" s="364"/>
      <c r="H73" s="364"/>
      <c r="I73" s="364"/>
      <c r="J73" s="364"/>
      <c r="K73" s="364"/>
      <c r="L73" s="364"/>
    </row>
    <row r="74" spans="2:12" s="42" customFormat="1" ht="14.1" customHeight="1" x14ac:dyDescent="0.25">
      <c r="B74" s="42" t="s">
        <v>145</v>
      </c>
      <c r="H74" s="42" t="s">
        <v>145</v>
      </c>
    </row>
    <row r="75" spans="2:12" s="42" customFormat="1" ht="14.1" customHeight="1" x14ac:dyDescent="0.25"/>
    <row r="76" spans="2:12" s="42" customFormat="1" ht="14.1" customHeight="1" x14ac:dyDescent="0.25">
      <c r="B76" s="389"/>
      <c r="C76" s="389"/>
      <c r="H76" s="385"/>
      <c r="I76" s="385"/>
      <c r="J76" s="385"/>
    </row>
    <row r="77" spans="2:12" s="42" customFormat="1" ht="14.1" customHeight="1" x14ac:dyDescent="0.25">
      <c r="B77" s="42" t="s">
        <v>38</v>
      </c>
      <c r="H77" s="42" t="s">
        <v>38</v>
      </c>
    </row>
    <row r="78" spans="2:12" s="42" customFormat="1" ht="14.1" customHeight="1" x14ac:dyDescent="0.25"/>
    <row r="79" spans="2:12" s="42" customFormat="1" ht="14.1" customHeight="1" x14ac:dyDescent="0.25">
      <c r="B79" s="146" t="s">
        <v>200</v>
      </c>
    </row>
    <row r="80" spans="2:12" s="42" customFormat="1" ht="14.1" customHeight="1" x14ac:dyDescent="0.25"/>
    <row r="81" spans="2:5" s="42" customFormat="1" ht="14.1" customHeight="1" x14ac:dyDescent="0.25">
      <c r="B81" s="364"/>
      <c r="C81" s="364"/>
      <c r="D81" s="364"/>
      <c r="E81" s="364"/>
    </row>
    <row r="82" spans="2:5" s="42" customFormat="1" ht="14.1" customHeight="1" x14ac:dyDescent="0.25">
      <c r="B82" s="42" t="s">
        <v>148</v>
      </c>
    </row>
    <row r="83" spans="2:5" s="42" customFormat="1" ht="14.1" customHeight="1" x14ac:dyDescent="0.25"/>
    <row r="84" spans="2:5" s="42" customFormat="1" ht="14.1" customHeight="1" x14ac:dyDescent="0.25">
      <c r="B84" s="364"/>
      <c r="C84" s="364"/>
      <c r="D84" s="364"/>
      <c r="E84" s="364"/>
    </row>
    <row r="85" spans="2:5" s="42" customFormat="1" ht="14.1" customHeight="1" x14ac:dyDescent="0.25">
      <c r="B85" s="42" t="s">
        <v>145</v>
      </c>
    </row>
    <row r="86" spans="2:5" s="42" customFormat="1" ht="14.1" customHeight="1" x14ac:dyDescent="0.25"/>
    <row r="87" spans="2:5" s="42" customFormat="1" ht="14.1" customHeight="1" x14ac:dyDescent="0.25">
      <c r="B87" s="389"/>
      <c r="C87" s="389"/>
    </row>
    <row r="88" spans="2:5" s="42" customFormat="1" ht="14.1" customHeight="1" x14ac:dyDescent="0.25">
      <c r="B88" s="42" t="s">
        <v>38</v>
      </c>
    </row>
    <row r="89" spans="2:5" s="42" customFormat="1" ht="14.1" customHeight="1" x14ac:dyDescent="0.25"/>
    <row r="90" spans="2:5" s="42" customFormat="1" ht="14.1" customHeight="1" x14ac:dyDescent="0.25"/>
    <row r="91" spans="2:5" s="42" customFormat="1" ht="14.1" customHeight="1" x14ac:dyDescent="0.25"/>
    <row r="92" spans="2:5" s="42" customFormat="1" ht="14.1" customHeight="1" x14ac:dyDescent="0.25"/>
    <row r="93" spans="2:5" s="42" customFormat="1" ht="14.1" customHeight="1" x14ac:dyDescent="0.25"/>
    <row r="94" spans="2:5" s="42" customFormat="1" ht="14.1" customHeight="1" x14ac:dyDescent="0.25"/>
    <row r="95" spans="2:5" s="42" customFormat="1" ht="14.1" customHeight="1" x14ac:dyDescent="0.25"/>
    <row r="96" spans="2:5" s="42" customFormat="1" ht="14.1" customHeight="1" x14ac:dyDescent="0.25"/>
    <row r="97" s="42" customFormat="1" ht="14.1" customHeight="1" x14ac:dyDescent="0.25"/>
    <row r="98" s="42" customFormat="1" ht="14.1" customHeight="1" x14ac:dyDescent="0.25"/>
    <row r="99" s="42" customFormat="1" ht="11.25" x14ac:dyDescent="0.25"/>
    <row r="100" s="42" customFormat="1" ht="11.25" x14ac:dyDescent="0.25"/>
    <row r="101" s="42" customFormat="1" ht="11.25" x14ac:dyDescent="0.25"/>
    <row r="102" s="42" customFormat="1" ht="11.25" x14ac:dyDescent="0.25"/>
    <row r="103" s="42" customFormat="1" ht="11.25" x14ac:dyDescent="0.25"/>
    <row r="104" s="42" customFormat="1" ht="11.25" x14ac:dyDescent="0.25"/>
    <row r="105" s="42" customFormat="1" ht="11.25" x14ac:dyDescent="0.25"/>
    <row r="106" s="42" customFormat="1" ht="11.25" x14ac:dyDescent="0.25"/>
    <row r="107" s="42" customFormat="1" ht="11.25" x14ac:dyDescent="0.25"/>
    <row r="108" s="42" customFormat="1" ht="11.25" x14ac:dyDescent="0.25"/>
    <row r="109" s="42" customFormat="1" ht="11.25" x14ac:dyDescent="0.25"/>
    <row r="110" s="42" customFormat="1" ht="11.25" x14ac:dyDescent="0.25"/>
    <row r="111" s="42" customFormat="1" ht="11.25" x14ac:dyDescent="0.25"/>
    <row r="112" s="42" customFormat="1" ht="11.25" x14ac:dyDescent="0.25"/>
    <row r="113" s="42" customFormat="1" ht="11.25" x14ac:dyDescent="0.25"/>
    <row r="114" s="42" customFormat="1" ht="11.25" x14ac:dyDescent="0.25"/>
    <row r="115" s="42" customFormat="1" ht="11.25" x14ac:dyDescent="0.25"/>
    <row r="116" s="42" customFormat="1" ht="11.25" x14ac:dyDescent="0.25"/>
    <row r="117" s="42" customFormat="1" ht="11.25" x14ac:dyDescent="0.25"/>
    <row r="118" s="42" customFormat="1" ht="11.25" x14ac:dyDescent="0.25"/>
    <row r="119" s="42" customFormat="1" ht="11.25" x14ac:dyDescent="0.25"/>
    <row r="120" s="42" customFormat="1" ht="11.25" x14ac:dyDescent="0.25"/>
    <row r="121" s="42" customFormat="1" ht="11.25" x14ac:dyDescent="0.25"/>
    <row r="122" s="42" customFormat="1" ht="11.25" x14ac:dyDescent="0.25"/>
    <row r="123" s="42" customFormat="1" ht="11.25" x14ac:dyDescent="0.25"/>
    <row r="124" s="42" customFormat="1" ht="11.25" x14ac:dyDescent="0.25"/>
    <row r="125" s="42" customFormat="1" ht="11.25" x14ac:dyDescent="0.25"/>
    <row r="126" s="42" customFormat="1" ht="11.25" x14ac:dyDescent="0.25"/>
    <row r="127" s="42" customFormat="1" ht="11.25" x14ac:dyDescent="0.25"/>
    <row r="128" s="42" customFormat="1" ht="11.25" x14ac:dyDescent="0.25"/>
    <row r="129" s="42" customFormat="1" ht="11.25" x14ac:dyDescent="0.25"/>
    <row r="130" s="42" customFormat="1" ht="11.25" x14ac:dyDescent="0.25"/>
    <row r="131" s="42" customFormat="1" ht="11.25" x14ac:dyDescent="0.25"/>
    <row r="132" s="42" customFormat="1" ht="11.25" x14ac:dyDescent="0.25"/>
    <row r="133" s="42" customFormat="1" ht="11.25" x14ac:dyDescent="0.25"/>
    <row r="134" s="42" customFormat="1" ht="11.25" x14ac:dyDescent="0.25"/>
    <row r="135" s="42" customFormat="1" ht="11.25" x14ac:dyDescent="0.25"/>
    <row r="136" s="42" customFormat="1" ht="11.25" x14ac:dyDescent="0.25"/>
    <row r="137" s="42" customFormat="1" ht="11.25" x14ac:dyDescent="0.25"/>
    <row r="138" s="42" customFormat="1" ht="11.25" x14ac:dyDescent="0.25"/>
    <row r="139" s="42" customFormat="1" ht="11.25" x14ac:dyDescent="0.25"/>
    <row r="140" s="42" customFormat="1" ht="11.25" x14ac:dyDescent="0.25"/>
    <row r="141" s="42" customFormat="1" ht="11.25" x14ac:dyDescent="0.25"/>
    <row r="142" s="42" customFormat="1" ht="11.25" x14ac:dyDescent="0.25"/>
    <row r="143" s="42" customFormat="1" ht="11.25" x14ac:dyDescent="0.25"/>
    <row r="144" s="42" customFormat="1" ht="11.25" x14ac:dyDescent="0.25"/>
    <row r="145" s="42" customFormat="1" ht="11.25" x14ac:dyDescent="0.25"/>
    <row r="146" s="42" customFormat="1" ht="11.25" x14ac:dyDescent="0.25"/>
    <row r="147" s="42" customFormat="1" ht="11.25" x14ac:dyDescent="0.25"/>
    <row r="148" s="42" customFormat="1" ht="11.25" x14ac:dyDescent="0.25"/>
    <row r="149" s="42" customFormat="1" ht="11.25" x14ac:dyDescent="0.25"/>
    <row r="150" s="42" customFormat="1" ht="11.25" x14ac:dyDescent="0.25"/>
    <row r="151" s="42" customFormat="1" ht="11.25" x14ac:dyDescent="0.25"/>
    <row r="152" s="42" customFormat="1" ht="11.25" x14ac:dyDescent="0.25"/>
    <row r="153" s="42" customFormat="1" ht="11.25" x14ac:dyDescent="0.25"/>
    <row r="154" s="42" customFormat="1" ht="11.25" x14ac:dyDescent="0.25"/>
    <row r="155" s="42" customFormat="1" ht="11.25" x14ac:dyDescent="0.25"/>
    <row r="156" s="42" customFormat="1" ht="11.25" x14ac:dyDescent="0.25"/>
    <row r="157" s="42" customFormat="1" ht="11.25" x14ac:dyDescent="0.25"/>
    <row r="158" s="42" customFormat="1" ht="11.25" x14ac:dyDescent="0.25"/>
    <row r="159" s="42" customFormat="1" ht="11.25" x14ac:dyDescent="0.25"/>
    <row r="160" s="42" customFormat="1" ht="11.25" x14ac:dyDescent="0.25"/>
    <row r="161" s="42" customFormat="1" ht="11.25" x14ac:dyDescent="0.25"/>
    <row r="162" s="42" customFormat="1" ht="11.25" x14ac:dyDescent="0.25"/>
    <row r="163" s="42" customFormat="1" ht="11.25" x14ac:dyDescent="0.25"/>
    <row r="164" s="42" customFormat="1" ht="11.25" x14ac:dyDescent="0.25"/>
    <row r="165" s="42" customFormat="1" ht="11.25" x14ac:dyDescent="0.25"/>
    <row r="166" s="42" customFormat="1" ht="11.25" x14ac:dyDescent="0.25"/>
    <row r="167" s="42" customFormat="1" ht="11.25" x14ac:dyDescent="0.25"/>
    <row r="168" s="42" customFormat="1" ht="11.25" x14ac:dyDescent="0.25"/>
    <row r="169" s="42" customFormat="1" ht="11.25" x14ac:dyDescent="0.25"/>
    <row r="170" s="42" customFormat="1" ht="11.25" x14ac:dyDescent="0.25"/>
    <row r="171" s="42" customFormat="1" ht="11.25" x14ac:dyDescent="0.25"/>
    <row r="172" s="42" customFormat="1" ht="11.25" x14ac:dyDescent="0.25"/>
    <row r="173" s="42" customFormat="1" ht="11.25" x14ac:dyDescent="0.25"/>
    <row r="174" s="42" customFormat="1" ht="11.25" x14ac:dyDescent="0.25"/>
    <row r="175" s="42" customFormat="1" ht="11.25" x14ac:dyDescent="0.25"/>
    <row r="176" s="42" customFormat="1" ht="11.25" x14ac:dyDescent="0.25"/>
    <row r="177" s="42" customFormat="1" ht="11.25" x14ac:dyDescent="0.25"/>
    <row r="178" s="42" customFormat="1" ht="11.25" x14ac:dyDescent="0.25"/>
    <row r="179" s="42" customFormat="1" ht="11.25" x14ac:dyDescent="0.25"/>
    <row r="180" s="42" customFormat="1" ht="11.25" x14ac:dyDescent="0.25"/>
    <row r="181" s="42" customFormat="1" ht="11.25" x14ac:dyDescent="0.25"/>
    <row r="182" s="42" customFormat="1" ht="11.25" x14ac:dyDescent="0.25"/>
    <row r="183" s="42" customFormat="1" ht="11.25" x14ac:dyDescent="0.25"/>
    <row r="184" s="42" customFormat="1" ht="11.25" x14ac:dyDescent="0.25"/>
    <row r="185" s="42" customFormat="1" ht="11.25" x14ac:dyDescent="0.25"/>
    <row r="186" s="42" customFormat="1" ht="11.25" x14ac:dyDescent="0.25"/>
    <row r="187" s="42" customFormat="1" ht="11.25" x14ac:dyDescent="0.25"/>
    <row r="188" s="42" customFormat="1" ht="11.25" x14ac:dyDescent="0.25"/>
    <row r="189" s="42" customFormat="1" ht="11.25" x14ac:dyDescent="0.25"/>
    <row r="190" s="42" customFormat="1" ht="11.25" x14ac:dyDescent="0.25"/>
    <row r="191" s="42" customFormat="1" ht="11.25" x14ac:dyDescent="0.25"/>
    <row r="192" s="42" customFormat="1" ht="11.25" x14ac:dyDescent="0.25"/>
  </sheetData>
  <sheetProtection password="DF47" sheet="1" objects="1" scenarios="1" selectLockedCells="1"/>
  <mergeCells count="48">
    <mergeCell ref="A1:L1"/>
    <mergeCell ref="B81:E81"/>
    <mergeCell ref="H73:L73"/>
    <mergeCell ref="B35:G35"/>
    <mergeCell ref="B87:C87"/>
    <mergeCell ref="J29:L29"/>
    <mergeCell ref="J30:L30"/>
    <mergeCell ref="J31:L31"/>
    <mergeCell ref="J59:L59"/>
    <mergeCell ref="J60:L60"/>
    <mergeCell ref="B84:E84"/>
    <mergeCell ref="H48:L48"/>
    <mergeCell ref="B73:E73"/>
    <mergeCell ref="B70:E70"/>
    <mergeCell ref="H70:L70"/>
    <mergeCell ref="J66:L66"/>
    <mergeCell ref="J67:L67"/>
    <mergeCell ref="B76:C76"/>
    <mergeCell ref="H76:J76"/>
    <mergeCell ref="H20:L20"/>
    <mergeCell ref="H21:L21"/>
    <mergeCell ref="H22:L22"/>
    <mergeCell ref="J58:L58"/>
    <mergeCell ref="J68:L68"/>
    <mergeCell ref="H42:L42"/>
    <mergeCell ref="H45:L45"/>
    <mergeCell ref="K26:L26"/>
    <mergeCell ref="J28:L28"/>
    <mergeCell ref="J61:L61"/>
    <mergeCell ref="J65:L65"/>
    <mergeCell ref="B29:F31"/>
    <mergeCell ref="A2:L2"/>
    <mergeCell ref="H11:L11"/>
    <mergeCell ref="H12:L12"/>
    <mergeCell ref="H13:L13"/>
    <mergeCell ref="H15:L15"/>
    <mergeCell ref="G8:J8"/>
    <mergeCell ref="K8:L8"/>
    <mergeCell ref="K9:L9"/>
    <mergeCell ref="A4:L4"/>
    <mergeCell ref="A3:H3"/>
    <mergeCell ref="A7:H7"/>
    <mergeCell ref="C8:E8"/>
    <mergeCell ref="H16:L16"/>
    <mergeCell ref="H17:L17"/>
    <mergeCell ref="C9:E9"/>
    <mergeCell ref="G9:J9"/>
    <mergeCell ref="H19:L19"/>
  </mergeCells>
  <phoneticPr fontId="41" type="noConversion"/>
  <conditionalFormatting sqref="C8:L9">
    <cfRule type="containsText" dxfId="7" priority="1" operator="containsText" text="linked">
      <formula>NOT(ISERROR(SEARCH("linked",C8)))</formula>
    </cfRule>
  </conditionalFormatting>
  <pageMargins left="0.25" right="0.25" top="0.25" bottom="0.25" header="0.3" footer="0.17"/>
  <pageSetup scale="97" fitToHeight="2" orientation="portrait" blackAndWhite="1"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38100</xdr:colOff>
                    <xdr:row>31</xdr:row>
                    <xdr:rowOff>142875</xdr:rowOff>
                  </from>
                  <to>
                    <xdr:col>9</xdr:col>
                    <xdr:colOff>342900</xdr:colOff>
                    <xdr:row>33</xdr:row>
                    <xdr:rowOff>28575</xdr:rowOff>
                  </to>
                </anchor>
              </controlPr>
            </control>
          </mc:Choice>
        </mc:AlternateContent>
        <mc:AlternateContent xmlns:mc="http://schemas.openxmlformats.org/markup-compatibility/2006">
          <mc:Choice Requires="x14">
            <control shapeId="12297" r:id="rId5" name="Check Box 9">
              <controlPr defaultSize="0" autoFill="0" autoLine="0" autoPict="0">
                <anchor moveWithCells="1">
                  <from>
                    <xdr:col>9</xdr:col>
                    <xdr:colOff>38100</xdr:colOff>
                    <xdr:row>41</xdr:row>
                    <xdr:rowOff>152400</xdr:rowOff>
                  </from>
                  <to>
                    <xdr:col>9</xdr:col>
                    <xdr:colOff>342900</xdr:colOff>
                    <xdr:row>43</xdr:row>
                    <xdr:rowOff>28575</xdr:rowOff>
                  </to>
                </anchor>
              </controlPr>
            </control>
          </mc:Choice>
        </mc:AlternateContent>
        <mc:AlternateContent xmlns:mc="http://schemas.openxmlformats.org/markup-compatibility/2006">
          <mc:Choice Requires="x14">
            <control shapeId="12445" r:id="rId6" name="Check Box 157">
              <controlPr defaultSize="0" autoFill="0" autoLine="0" autoPict="0">
                <anchor moveWithCells="1">
                  <from>
                    <xdr:col>11</xdr:col>
                    <xdr:colOff>38100</xdr:colOff>
                    <xdr:row>31</xdr:row>
                    <xdr:rowOff>142875</xdr:rowOff>
                  </from>
                  <to>
                    <xdr:col>11</xdr:col>
                    <xdr:colOff>342900</xdr:colOff>
                    <xdr:row>33</xdr:row>
                    <xdr:rowOff>28575</xdr:rowOff>
                  </to>
                </anchor>
              </controlPr>
            </control>
          </mc:Choice>
        </mc:AlternateContent>
        <mc:AlternateContent xmlns:mc="http://schemas.openxmlformats.org/markup-compatibility/2006">
          <mc:Choice Requires="x14">
            <control shapeId="12446" r:id="rId7" name="Check Box 158">
              <controlPr defaultSize="0" autoFill="0" autoLine="0" autoPict="0">
                <anchor moveWithCells="1">
                  <from>
                    <xdr:col>9</xdr:col>
                    <xdr:colOff>38100</xdr:colOff>
                    <xdr:row>35</xdr:row>
                    <xdr:rowOff>142875</xdr:rowOff>
                  </from>
                  <to>
                    <xdr:col>9</xdr:col>
                    <xdr:colOff>342900</xdr:colOff>
                    <xdr:row>37</xdr:row>
                    <xdr:rowOff>28575</xdr:rowOff>
                  </to>
                </anchor>
              </controlPr>
            </control>
          </mc:Choice>
        </mc:AlternateContent>
        <mc:AlternateContent xmlns:mc="http://schemas.openxmlformats.org/markup-compatibility/2006">
          <mc:Choice Requires="x14">
            <control shapeId="12447" r:id="rId8" name="Check Box 159">
              <controlPr defaultSize="0" autoFill="0" autoLine="0" autoPict="0">
                <anchor moveWithCells="1">
                  <from>
                    <xdr:col>9</xdr:col>
                    <xdr:colOff>38100</xdr:colOff>
                    <xdr:row>37</xdr:row>
                    <xdr:rowOff>142875</xdr:rowOff>
                  </from>
                  <to>
                    <xdr:col>9</xdr:col>
                    <xdr:colOff>342900</xdr:colOff>
                    <xdr:row>39</xdr:row>
                    <xdr:rowOff>28575</xdr:rowOff>
                  </to>
                </anchor>
              </controlPr>
            </control>
          </mc:Choice>
        </mc:AlternateContent>
        <mc:AlternateContent xmlns:mc="http://schemas.openxmlformats.org/markup-compatibility/2006">
          <mc:Choice Requires="x14">
            <control shapeId="12448" r:id="rId9" name="Check Box 160">
              <controlPr defaultSize="0" autoFill="0" autoLine="0" autoPict="0">
                <anchor moveWithCells="1">
                  <from>
                    <xdr:col>11</xdr:col>
                    <xdr:colOff>38100</xdr:colOff>
                    <xdr:row>35</xdr:row>
                    <xdr:rowOff>142875</xdr:rowOff>
                  </from>
                  <to>
                    <xdr:col>11</xdr:col>
                    <xdr:colOff>342900</xdr:colOff>
                    <xdr:row>37</xdr:row>
                    <xdr:rowOff>28575</xdr:rowOff>
                  </to>
                </anchor>
              </controlPr>
            </control>
          </mc:Choice>
        </mc:AlternateContent>
        <mc:AlternateContent xmlns:mc="http://schemas.openxmlformats.org/markup-compatibility/2006">
          <mc:Choice Requires="x14">
            <control shapeId="12449" r:id="rId10" name="Check Box 161">
              <controlPr defaultSize="0" autoFill="0" autoLine="0" autoPict="0">
                <anchor moveWithCells="1">
                  <from>
                    <xdr:col>11</xdr:col>
                    <xdr:colOff>38100</xdr:colOff>
                    <xdr:row>37</xdr:row>
                    <xdr:rowOff>142875</xdr:rowOff>
                  </from>
                  <to>
                    <xdr:col>11</xdr:col>
                    <xdr:colOff>342900</xdr:colOff>
                    <xdr:row>39</xdr:row>
                    <xdr:rowOff>28575</xdr:rowOff>
                  </to>
                </anchor>
              </controlPr>
            </control>
          </mc:Choice>
        </mc:AlternateContent>
        <mc:AlternateContent xmlns:mc="http://schemas.openxmlformats.org/markup-compatibility/2006">
          <mc:Choice Requires="x14">
            <control shapeId="12450" r:id="rId11" name="Check Box 162">
              <controlPr defaultSize="0" autoFill="0" autoLine="0" autoPict="0">
                <anchor moveWithCells="1">
                  <from>
                    <xdr:col>9</xdr:col>
                    <xdr:colOff>38100</xdr:colOff>
                    <xdr:row>49</xdr:row>
                    <xdr:rowOff>142875</xdr:rowOff>
                  </from>
                  <to>
                    <xdr:col>9</xdr:col>
                    <xdr:colOff>342900</xdr:colOff>
                    <xdr:row>51</xdr:row>
                    <xdr:rowOff>28575</xdr:rowOff>
                  </to>
                </anchor>
              </controlPr>
            </control>
          </mc:Choice>
        </mc:AlternateContent>
        <mc:AlternateContent xmlns:mc="http://schemas.openxmlformats.org/markup-compatibility/2006">
          <mc:Choice Requires="x14">
            <control shapeId="12451" r:id="rId12" name="Check Box 163">
              <controlPr defaultSize="0" autoFill="0" autoLine="0" autoPict="0">
                <anchor moveWithCells="1">
                  <from>
                    <xdr:col>9</xdr:col>
                    <xdr:colOff>38100</xdr:colOff>
                    <xdr:row>53</xdr:row>
                    <xdr:rowOff>0</xdr:rowOff>
                  </from>
                  <to>
                    <xdr:col>9</xdr:col>
                    <xdr:colOff>342900</xdr:colOff>
                    <xdr:row>54</xdr:row>
                    <xdr:rowOff>66675</xdr:rowOff>
                  </to>
                </anchor>
              </controlPr>
            </control>
          </mc:Choice>
        </mc:AlternateContent>
        <mc:AlternateContent xmlns:mc="http://schemas.openxmlformats.org/markup-compatibility/2006">
          <mc:Choice Requires="x14">
            <control shapeId="12452" r:id="rId13" name="Check Box 164">
              <controlPr defaultSize="0" autoFill="0" autoLine="0" autoPict="0">
                <anchor moveWithCells="1">
                  <from>
                    <xdr:col>11</xdr:col>
                    <xdr:colOff>38100</xdr:colOff>
                    <xdr:row>53</xdr:row>
                    <xdr:rowOff>0</xdr:rowOff>
                  </from>
                  <to>
                    <xdr:col>11</xdr:col>
                    <xdr:colOff>342900</xdr:colOff>
                    <xdr:row>54</xdr:row>
                    <xdr:rowOff>66675</xdr:rowOff>
                  </to>
                </anchor>
              </controlPr>
            </control>
          </mc:Choice>
        </mc:AlternateContent>
        <mc:AlternateContent xmlns:mc="http://schemas.openxmlformats.org/markup-compatibility/2006">
          <mc:Choice Requires="x14">
            <control shapeId="12453" r:id="rId14" name="Check Box 165">
              <controlPr defaultSize="0" autoFill="0" autoLine="0" autoPict="0">
                <anchor moveWithCells="1">
                  <from>
                    <xdr:col>11</xdr:col>
                    <xdr:colOff>38100</xdr:colOff>
                    <xdr:row>49</xdr:row>
                    <xdr:rowOff>142875</xdr:rowOff>
                  </from>
                  <to>
                    <xdr:col>11</xdr:col>
                    <xdr:colOff>342900</xdr:colOff>
                    <xdr:row>51</xdr:row>
                    <xdr:rowOff>28575</xdr:rowOff>
                  </to>
                </anchor>
              </controlPr>
            </control>
          </mc:Choice>
        </mc:AlternateContent>
        <mc:AlternateContent xmlns:mc="http://schemas.openxmlformats.org/markup-compatibility/2006">
          <mc:Choice Requires="x14">
            <control shapeId="12454" r:id="rId15" name="Check Box 166">
              <controlPr defaultSize="0" autoFill="0" autoLine="0" autoPict="0">
                <anchor moveWithCells="1">
                  <from>
                    <xdr:col>9</xdr:col>
                    <xdr:colOff>38100</xdr:colOff>
                    <xdr:row>61</xdr:row>
                    <xdr:rowOff>142875</xdr:rowOff>
                  </from>
                  <to>
                    <xdr:col>9</xdr:col>
                    <xdr:colOff>342900</xdr:colOff>
                    <xdr:row>63</xdr:row>
                    <xdr:rowOff>28575</xdr:rowOff>
                  </to>
                </anchor>
              </controlPr>
            </control>
          </mc:Choice>
        </mc:AlternateContent>
        <mc:AlternateContent xmlns:mc="http://schemas.openxmlformats.org/markup-compatibility/2006">
          <mc:Choice Requires="x14">
            <control shapeId="12455" r:id="rId16" name="Check Box 167">
              <controlPr defaultSize="0" autoFill="0" autoLine="0" autoPict="0">
                <anchor moveWithCells="1">
                  <from>
                    <xdr:col>11</xdr:col>
                    <xdr:colOff>38100</xdr:colOff>
                    <xdr:row>61</xdr:row>
                    <xdr:rowOff>142875</xdr:rowOff>
                  </from>
                  <to>
                    <xdr:col>11</xdr:col>
                    <xdr:colOff>342900</xdr:colOff>
                    <xdr:row>63</xdr:row>
                    <xdr:rowOff>28575</xdr:rowOff>
                  </to>
                </anchor>
              </controlPr>
            </control>
          </mc:Choice>
        </mc:AlternateContent>
        <mc:AlternateContent xmlns:mc="http://schemas.openxmlformats.org/markup-compatibility/2006">
          <mc:Choice Requires="x14">
            <control shapeId="12461" r:id="rId17" name="Check Box 173">
              <controlPr defaultSize="0" autoFill="0" autoLine="0" autoPict="0">
                <anchor moveWithCells="1">
                  <from>
                    <xdr:col>9</xdr:col>
                    <xdr:colOff>38100</xdr:colOff>
                    <xdr:row>44</xdr:row>
                    <xdr:rowOff>152400</xdr:rowOff>
                  </from>
                  <to>
                    <xdr:col>9</xdr:col>
                    <xdr:colOff>342900</xdr:colOff>
                    <xdr:row>46</xdr:row>
                    <xdr:rowOff>28575</xdr:rowOff>
                  </to>
                </anchor>
              </controlPr>
            </control>
          </mc:Choice>
        </mc:AlternateContent>
        <mc:AlternateContent xmlns:mc="http://schemas.openxmlformats.org/markup-compatibility/2006">
          <mc:Choice Requires="x14">
            <control shapeId="12462" r:id="rId18" name="Check Box 174">
              <controlPr defaultSize="0" autoFill="0" autoLine="0" autoPict="0">
                <anchor moveWithCells="1">
                  <from>
                    <xdr:col>9</xdr:col>
                    <xdr:colOff>38100</xdr:colOff>
                    <xdr:row>47</xdr:row>
                    <xdr:rowOff>152400</xdr:rowOff>
                  </from>
                  <to>
                    <xdr:col>9</xdr:col>
                    <xdr:colOff>342900</xdr:colOff>
                    <xdr:row>49</xdr:row>
                    <xdr:rowOff>28575</xdr:rowOff>
                  </to>
                </anchor>
              </controlPr>
            </control>
          </mc:Choice>
        </mc:AlternateContent>
        <mc:AlternateContent xmlns:mc="http://schemas.openxmlformats.org/markup-compatibility/2006">
          <mc:Choice Requires="x14">
            <control shapeId="12463" r:id="rId19" name="Check Box 175">
              <controlPr defaultSize="0" autoFill="0" autoLine="0" autoPict="0">
                <anchor moveWithCells="1">
                  <from>
                    <xdr:col>11</xdr:col>
                    <xdr:colOff>38100</xdr:colOff>
                    <xdr:row>41</xdr:row>
                    <xdr:rowOff>152400</xdr:rowOff>
                  </from>
                  <to>
                    <xdr:col>11</xdr:col>
                    <xdr:colOff>342900</xdr:colOff>
                    <xdr:row>43</xdr:row>
                    <xdr:rowOff>28575</xdr:rowOff>
                  </to>
                </anchor>
              </controlPr>
            </control>
          </mc:Choice>
        </mc:AlternateContent>
        <mc:AlternateContent xmlns:mc="http://schemas.openxmlformats.org/markup-compatibility/2006">
          <mc:Choice Requires="x14">
            <control shapeId="12464" r:id="rId20" name="Check Box 176">
              <controlPr defaultSize="0" autoFill="0" autoLine="0" autoPict="0">
                <anchor moveWithCells="1">
                  <from>
                    <xdr:col>11</xdr:col>
                    <xdr:colOff>38100</xdr:colOff>
                    <xdr:row>44</xdr:row>
                    <xdr:rowOff>152400</xdr:rowOff>
                  </from>
                  <to>
                    <xdr:col>11</xdr:col>
                    <xdr:colOff>342900</xdr:colOff>
                    <xdr:row>46</xdr:row>
                    <xdr:rowOff>28575</xdr:rowOff>
                  </to>
                </anchor>
              </controlPr>
            </control>
          </mc:Choice>
        </mc:AlternateContent>
        <mc:AlternateContent xmlns:mc="http://schemas.openxmlformats.org/markup-compatibility/2006">
          <mc:Choice Requires="x14">
            <control shapeId="12465" r:id="rId21" name="Check Box 177">
              <controlPr defaultSize="0" autoFill="0" autoLine="0" autoPict="0">
                <anchor moveWithCells="1">
                  <from>
                    <xdr:col>11</xdr:col>
                    <xdr:colOff>38100</xdr:colOff>
                    <xdr:row>47</xdr:row>
                    <xdr:rowOff>152400</xdr:rowOff>
                  </from>
                  <to>
                    <xdr:col>11</xdr:col>
                    <xdr:colOff>342900</xdr:colOff>
                    <xdr:row>49</xdr:row>
                    <xdr:rowOff>28575</xdr:rowOff>
                  </to>
                </anchor>
              </controlPr>
            </control>
          </mc:Choice>
        </mc:AlternateContent>
      </controls>
    </mc:Choice>
  </mc:AlternateContent>
  <extLst>
    <ext xmlns:mx="http://schemas.microsoft.com/office/mac/excel/2008/main" uri="{64002731-A6B0-56B0-2670-7721B7C09600}">
      <mx:PLV Mode="1" OnePage="0" WScale="97"/>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59"/>
  <sheetViews>
    <sheetView showGridLines="0" view="pageBreakPreview" zoomScaleNormal="100" zoomScaleSheetLayoutView="100" zoomScalePageLayoutView="94" workbookViewId="0">
      <selection activeCell="M16" sqref="M16:P16"/>
    </sheetView>
  </sheetViews>
  <sheetFormatPr defaultColWidth="8.85546875" defaultRowHeight="15" x14ac:dyDescent="0.25"/>
  <cols>
    <col min="1" max="1" width="5.140625" style="45" customWidth="1"/>
    <col min="2" max="3" width="13.140625" style="64" customWidth="1"/>
    <col min="4" max="7" width="7.85546875" style="45" customWidth="1"/>
    <col min="8" max="11" width="9.140625" style="45" customWidth="1"/>
    <col min="12" max="12" width="10.42578125" style="45" customWidth="1"/>
    <col min="13" max="15" width="7.140625" style="45" customWidth="1"/>
    <col min="16" max="16" width="8.42578125" style="45" customWidth="1"/>
    <col min="17" max="17" width="4" style="45" customWidth="1"/>
    <col min="18" max="18" width="5.85546875" style="45" customWidth="1"/>
    <col min="19" max="19" width="25.85546875" style="45" customWidth="1"/>
    <col min="20" max="20" width="6.42578125" style="45" customWidth="1"/>
    <col min="21" max="21" width="25.85546875" style="45" customWidth="1"/>
    <col min="22" max="16384" width="8.85546875" style="45"/>
  </cols>
  <sheetData>
    <row r="1" spans="1:21" s="183" customFormat="1" ht="12.75" customHeight="1" x14ac:dyDescent="0.25">
      <c r="A1" s="303" t="str">
        <f>'D102 RECONCILIATION'!A1:H1</f>
        <v>Updated 07/2021</v>
      </c>
      <c r="B1" s="303"/>
      <c r="C1" s="303"/>
      <c r="D1" s="303"/>
      <c r="E1" s="303"/>
      <c r="F1" s="303"/>
      <c r="G1" s="303"/>
      <c r="H1" s="303"/>
      <c r="I1" s="303"/>
      <c r="J1" s="303"/>
      <c r="K1" s="303"/>
      <c r="L1" s="303"/>
      <c r="M1" s="303"/>
      <c r="N1" s="303"/>
      <c r="O1" s="303"/>
      <c r="P1" s="303"/>
    </row>
    <row r="2" spans="1:21" s="42" customFormat="1" ht="15" customHeight="1" x14ac:dyDescent="0.25">
      <c r="A2" s="304" t="s">
        <v>39</v>
      </c>
      <c r="B2" s="304"/>
      <c r="C2" s="304"/>
      <c r="D2" s="304"/>
      <c r="E2" s="304"/>
      <c r="F2" s="304"/>
      <c r="G2" s="304"/>
      <c r="H2" s="304"/>
      <c r="I2" s="304"/>
      <c r="J2" s="304"/>
      <c r="K2" s="304"/>
      <c r="L2" s="304"/>
      <c r="M2" s="304"/>
      <c r="N2" s="304"/>
      <c r="O2" s="304"/>
      <c r="P2" s="304"/>
    </row>
    <row r="3" spans="1:21" s="42" customFormat="1" ht="6" customHeight="1" x14ac:dyDescent="0.25">
      <c r="A3" s="155"/>
      <c r="B3" s="155"/>
      <c r="C3" s="155"/>
      <c r="D3" s="155"/>
      <c r="E3" s="155"/>
      <c r="F3" s="155"/>
      <c r="G3" s="155"/>
      <c r="H3" s="155"/>
      <c r="I3" s="159"/>
      <c r="J3" s="159"/>
      <c r="K3" s="159"/>
      <c r="L3" s="159"/>
      <c r="M3" s="159"/>
      <c r="N3" s="159"/>
      <c r="O3" s="159"/>
      <c r="P3" s="159"/>
    </row>
    <row r="4" spans="1:21" s="39" customFormat="1" ht="15" customHeight="1" x14ac:dyDescent="0.25">
      <c r="A4" s="278" t="s">
        <v>112</v>
      </c>
      <c r="B4" s="278"/>
      <c r="C4" s="278"/>
      <c r="D4" s="278"/>
      <c r="E4" s="278"/>
      <c r="F4" s="278"/>
      <c r="G4" s="278"/>
      <c r="H4" s="278"/>
      <c r="I4" s="278"/>
      <c r="J4" s="278"/>
      <c r="K4" s="278"/>
      <c r="L4" s="278"/>
      <c r="M4" s="278"/>
      <c r="N4" s="278"/>
      <c r="O4" s="278"/>
      <c r="P4" s="278"/>
    </row>
    <row r="5" spans="1:21" x14ac:dyDescent="0.25">
      <c r="A5" s="398"/>
      <c r="B5" s="398"/>
      <c r="C5" s="398"/>
      <c r="D5" s="398"/>
      <c r="E5" s="398"/>
      <c r="F5" s="398"/>
      <c r="G5" s="398"/>
      <c r="H5" s="398"/>
      <c r="I5" s="398"/>
      <c r="J5" s="398"/>
      <c r="K5" s="398"/>
      <c r="L5" s="398"/>
      <c r="M5" s="398"/>
      <c r="N5" s="398"/>
      <c r="O5" s="398"/>
      <c r="P5" s="398"/>
    </row>
    <row r="6" spans="1:21" x14ac:dyDescent="0.25">
      <c r="A6" s="356" t="s">
        <v>37</v>
      </c>
      <c r="B6" s="356"/>
      <c r="C6" s="397" t="str">
        <f>IF('D102 RECONCILIATION'!C8=0," ",'D102 RECONCILIATION'!C8)</f>
        <v xml:space="preserve"> </v>
      </c>
      <c r="D6" s="397"/>
      <c r="E6" s="397"/>
      <c r="F6" s="397"/>
      <c r="G6" s="165"/>
      <c r="H6" s="165"/>
      <c r="I6" s="165"/>
      <c r="J6" s="165"/>
      <c r="K6" s="356" t="s">
        <v>38</v>
      </c>
      <c r="L6" s="356"/>
      <c r="M6" s="374" t="str">
        <f>IF('D102 RECONCILIATION'!I8=0," ",'D102 RECONCILIATION'!I8)</f>
        <v xml:space="preserve"> </v>
      </c>
      <c r="N6" s="374"/>
      <c r="O6" s="374"/>
      <c r="P6" s="374"/>
    </row>
    <row r="7" spans="1:21" x14ac:dyDescent="0.25">
      <c r="A7" s="356" t="s">
        <v>42</v>
      </c>
      <c r="B7" s="356"/>
      <c r="C7" s="397" t="str">
        <f>IF('D102 RECONCILIATION'!C9=0," ",'D102 RECONCILIATION'!C9)</f>
        <v xml:space="preserve"> </v>
      </c>
      <c r="D7" s="397"/>
      <c r="E7" s="397"/>
      <c r="F7" s="397"/>
      <c r="G7" s="165"/>
      <c r="H7" s="165"/>
      <c r="I7" s="165"/>
      <c r="J7" s="165"/>
      <c r="K7" s="356" t="s">
        <v>44</v>
      </c>
      <c r="L7" s="356"/>
      <c r="M7" s="381" t="str">
        <f>IF('D102 RECONCILIATION'!I9=0," ",'D102 RECONCILIATION'!I9)</f>
        <v xml:space="preserve"> </v>
      </c>
      <c r="N7" s="381"/>
      <c r="O7" s="381"/>
      <c r="P7" s="381"/>
      <c r="S7" s="233"/>
      <c r="T7" s="233"/>
    </row>
    <row r="8" spans="1:21" x14ac:dyDescent="0.25">
      <c r="A8" s="356" t="s">
        <v>43</v>
      </c>
      <c r="B8" s="356"/>
      <c r="C8" s="397" t="str">
        <f>IF('D102 RECONCILIATION'!C10=0," ",'D102 RECONCILIATION'!C10)</f>
        <v xml:space="preserve"> </v>
      </c>
      <c r="D8" s="397"/>
      <c r="E8" s="397"/>
      <c r="F8" s="397"/>
      <c r="G8" s="165"/>
      <c r="H8" s="165"/>
      <c r="I8" s="165"/>
      <c r="J8" s="165"/>
      <c r="K8" s="158" t="s">
        <v>186</v>
      </c>
      <c r="L8" s="158"/>
      <c r="M8" s="397" t="str">
        <f>IF('D102 RECONCILIATION'!I10=0," ",'D102 RECONCILIATION'!I10)</f>
        <v xml:space="preserve"> </v>
      </c>
      <c r="N8" s="397"/>
      <c r="O8" s="397"/>
      <c r="P8" s="397"/>
      <c r="R8" s="233"/>
      <c r="S8" s="233"/>
      <c r="T8" s="233"/>
    </row>
    <row r="9" spans="1:21" s="142" customFormat="1" ht="8.25" customHeight="1" x14ac:dyDescent="0.25">
      <c r="A9" s="158"/>
      <c r="B9" s="158"/>
      <c r="C9" s="143"/>
      <c r="D9" s="143"/>
      <c r="E9" s="143"/>
      <c r="F9" s="143"/>
      <c r="G9" s="165"/>
      <c r="H9" s="165"/>
      <c r="I9" s="165"/>
      <c r="J9" s="165"/>
      <c r="K9" s="158"/>
      <c r="L9" s="158"/>
      <c r="M9" s="143"/>
      <c r="N9" s="143"/>
      <c r="O9" s="143"/>
      <c r="P9" s="143"/>
      <c r="R9" s="233"/>
      <c r="S9" s="233"/>
      <c r="T9" s="233"/>
    </row>
    <row r="10" spans="1:21" s="142" customFormat="1" ht="48" customHeight="1" x14ac:dyDescent="0.25">
      <c r="A10" s="366" t="s">
        <v>201</v>
      </c>
      <c r="B10" s="366"/>
      <c r="C10" s="366"/>
      <c r="D10" s="366"/>
      <c r="E10" s="366"/>
      <c r="F10" s="366"/>
      <c r="G10" s="366"/>
      <c r="H10" s="366"/>
      <c r="I10" s="366"/>
      <c r="J10" s="366"/>
      <c r="K10" s="366"/>
      <c r="L10" s="366"/>
      <c r="M10" s="366"/>
      <c r="N10" s="366"/>
      <c r="O10" s="366"/>
      <c r="P10" s="366"/>
      <c r="R10" s="233"/>
      <c r="S10" s="233"/>
      <c r="T10" s="233"/>
    </row>
    <row r="11" spans="1:21" ht="9" customHeight="1" x14ac:dyDescent="0.25">
      <c r="A11" s="165"/>
      <c r="B11" s="165"/>
      <c r="C11" s="165"/>
      <c r="D11" s="165"/>
      <c r="E11" s="165"/>
      <c r="F11" s="165"/>
      <c r="G11" s="165"/>
      <c r="H11" s="165"/>
      <c r="I11" s="165"/>
      <c r="J11" s="165"/>
      <c r="K11" s="165"/>
      <c r="L11" s="165"/>
      <c r="M11" s="165"/>
      <c r="N11" s="165"/>
      <c r="O11" s="165"/>
      <c r="P11" s="165"/>
    </row>
    <row r="12" spans="1:21" ht="22.5" x14ac:dyDescent="0.25">
      <c r="A12" s="2" t="s">
        <v>103</v>
      </c>
      <c r="B12" s="399" t="s">
        <v>106</v>
      </c>
      <c r="C12" s="400"/>
      <c r="D12" s="401" t="s">
        <v>107</v>
      </c>
      <c r="E12" s="401"/>
      <c r="F12" s="401"/>
      <c r="G12" s="401"/>
      <c r="H12" s="401" t="s">
        <v>108</v>
      </c>
      <c r="I12" s="401"/>
      <c r="J12" s="401"/>
      <c r="K12" s="401"/>
      <c r="L12" s="164" t="s">
        <v>109</v>
      </c>
      <c r="M12" s="401" t="s">
        <v>110</v>
      </c>
      <c r="N12" s="401"/>
      <c r="O12" s="401"/>
      <c r="P12" s="401"/>
      <c r="R12" s="378" t="s">
        <v>183</v>
      </c>
      <c r="S12" s="379"/>
      <c r="T12" s="379"/>
      <c r="U12" s="380"/>
    </row>
    <row r="13" spans="1:21" x14ac:dyDescent="0.25">
      <c r="A13" s="110"/>
      <c r="B13" s="395" t="str">
        <f>IFERROR(VLOOKUP(A13,'D101 CONT DRAW'!$A$17:$E$59,3,FALSE),"")</f>
        <v/>
      </c>
      <c r="C13" s="396"/>
      <c r="D13" s="402"/>
      <c r="E13" s="402"/>
      <c r="F13" s="402"/>
      <c r="G13" s="402"/>
      <c r="H13" s="402"/>
      <c r="I13" s="402"/>
      <c r="J13" s="402"/>
      <c r="K13" s="402"/>
      <c r="L13" s="99"/>
      <c r="M13" s="402"/>
      <c r="N13" s="402"/>
      <c r="O13" s="402"/>
      <c r="P13" s="402"/>
      <c r="R13" s="126" t="s">
        <v>191</v>
      </c>
      <c r="S13" s="261" t="s">
        <v>61</v>
      </c>
      <c r="T13" s="127" t="s">
        <v>191</v>
      </c>
      <c r="U13" s="260" t="s">
        <v>61</v>
      </c>
    </row>
    <row r="14" spans="1:21" x14ac:dyDescent="0.25">
      <c r="A14" s="110"/>
      <c r="B14" s="395" t="str">
        <f>IFERROR(VLOOKUP(A14,'D101 CONT DRAW'!$A$17:$E$59,3,FALSE),"")</f>
        <v/>
      </c>
      <c r="C14" s="396"/>
      <c r="D14" s="402"/>
      <c r="E14" s="402"/>
      <c r="F14" s="402"/>
      <c r="G14" s="402"/>
      <c r="H14" s="402"/>
      <c r="I14" s="402"/>
      <c r="J14" s="402"/>
      <c r="K14" s="402"/>
      <c r="L14" s="99"/>
      <c r="M14" s="402"/>
      <c r="N14" s="402"/>
      <c r="O14" s="402"/>
      <c r="P14" s="402"/>
      <c r="R14" s="128"/>
      <c r="S14" s="129"/>
      <c r="T14" s="130"/>
      <c r="U14" s="131"/>
    </row>
    <row r="15" spans="1:21" x14ac:dyDescent="0.25">
      <c r="A15" s="110"/>
      <c r="B15" s="395" t="str">
        <f>IFERROR(VLOOKUP(A15,'D101 CONT DRAW'!$A$17:$E$59,3,FALSE),"")</f>
        <v/>
      </c>
      <c r="C15" s="396"/>
      <c r="D15" s="402"/>
      <c r="E15" s="402"/>
      <c r="F15" s="402"/>
      <c r="G15" s="402"/>
      <c r="H15" s="402"/>
      <c r="I15" s="402"/>
      <c r="J15" s="402"/>
      <c r="K15" s="402"/>
      <c r="L15" s="99"/>
      <c r="M15" s="402"/>
      <c r="N15" s="402"/>
      <c r="O15" s="402"/>
      <c r="P15" s="402"/>
      <c r="R15" s="132">
        <v>1</v>
      </c>
      <c r="S15" s="133" t="str">
        <f>'D102 RECONCILIATION'!B18</f>
        <v xml:space="preserve"> Sitework Utilities</v>
      </c>
      <c r="T15" s="134">
        <v>23</v>
      </c>
      <c r="U15" s="131" t="str">
        <f>'D102 RECONCILIATION'!B40</f>
        <v xml:space="preserve"> Windows</v>
      </c>
    </row>
    <row r="16" spans="1:21" x14ac:dyDescent="0.25">
      <c r="A16" s="110"/>
      <c r="B16" s="395" t="str">
        <f>IFERROR(VLOOKUP(A16,'D101 CONT DRAW'!$A$17:$E$59,3,FALSE),"")</f>
        <v/>
      </c>
      <c r="C16" s="396"/>
      <c r="D16" s="402"/>
      <c r="E16" s="402"/>
      <c r="F16" s="402"/>
      <c r="G16" s="402"/>
      <c r="H16" s="402"/>
      <c r="I16" s="402"/>
      <c r="J16" s="402"/>
      <c r="K16" s="402"/>
      <c r="L16" s="121"/>
      <c r="M16" s="402"/>
      <c r="N16" s="402"/>
      <c r="O16" s="402"/>
      <c r="P16" s="402"/>
      <c r="R16" s="132">
        <v>2</v>
      </c>
      <c r="S16" s="133" t="str">
        <f>'D102 RECONCILIATION'!B19</f>
        <v xml:space="preserve"> Sitework </v>
      </c>
      <c r="T16" s="134">
        <v>24</v>
      </c>
      <c r="U16" s="131" t="str">
        <f>'D102 RECONCILIATION'!B41</f>
        <v xml:space="preserve"> Drywall</v>
      </c>
    </row>
    <row r="17" spans="1:21" x14ac:dyDescent="0.25">
      <c r="A17" s="110"/>
      <c r="B17" s="395" t="str">
        <f>IFERROR(VLOOKUP(A17,'D101 CONT DRAW'!$A$17:$E$59,3,FALSE),"")</f>
        <v/>
      </c>
      <c r="C17" s="396"/>
      <c r="D17" s="402"/>
      <c r="E17" s="402"/>
      <c r="F17" s="402"/>
      <c r="G17" s="402"/>
      <c r="H17" s="402"/>
      <c r="I17" s="402"/>
      <c r="J17" s="402"/>
      <c r="K17" s="402"/>
      <c r="L17" s="121"/>
      <c r="M17" s="402"/>
      <c r="N17" s="402"/>
      <c r="O17" s="402"/>
      <c r="P17" s="402"/>
      <c r="R17" s="132">
        <v>3</v>
      </c>
      <c r="S17" s="133" t="str">
        <f>'D102 RECONCILIATION'!B20</f>
        <v xml:space="preserve"> Site Recreation</v>
      </c>
      <c r="T17" s="134">
        <v>25</v>
      </c>
      <c r="U17" s="131" t="str">
        <f>'D102 RECONCILIATION'!B42</f>
        <v xml:space="preserve"> Vinyl (VCP, VCT, etc.)</v>
      </c>
    </row>
    <row r="18" spans="1:21" x14ac:dyDescent="0.25">
      <c r="A18" s="110"/>
      <c r="B18" s="395" t="str">
        <f>IFERROR(VLOOKUP(A18,'D101 CONT DRAW'!$A$17:$E$59,3,FALSE),"")</f>
        <v/>
      </c>
      <c r="C18" s="396"/>
      <c r="D18" s="402"/>
      <c r="E18" s="402"/>
      <c r="F18" s="402"/>
      <c r="G18" s="402"/>
      <c r="H18" s="402"/>
      <c r="I18" s="402"/>
      <c r="J18" s="402"/>
      <c r="K18" s="402"/>
      <c r="L18" s="121"/>
      <c r="M18" s="402"/>
      <c r="N18" s="402"/>
      <c r="O18" s="402"/>
      <c r="P18" s="402"/>
      <c r="R18" s="132">
        <v>4</v>
      </c>
      <c r="S18" s="133" t="str">
        <f>'D102 RECONCILIATION'!B21</f>
        <v xml:space="preserve"> Landscaping</v>
      </c>
      <c r="T18" s="134">
        <v>26</v>
      </c>
      <c r="U18" s="131" t="str">
        <f>'D102 RECONCILIATION'!B43</f>
        <v xml:space="preserve"> Carpet</v>
      </c>
    </row>
    <row r="19" spans="1:21" x14ac:dyDescent="0.25">
      <c r="A19" s="110"/>
      <c r="B19" s="395" t="str">
        <f>IFERROR(VLOOKUP(A19,'D101 CONT DRAW'!$A$17:$E$59,3,FALSE),"")</f>
        <v/>
      </c>
      <c r="C19" s="396"/>
      <c r="D19" s="402"/>
      <c r="E19" s="402"/>
      <c r="F19" s="402"/>
      <c r="G19" s="402"/>
      <c r="H19" s="402"/>
      <c r="I19" s="402"/>
      <c r="J19" s="402"/>
      <c r="K19" s="402"/>
      <c r="L19" s="121"/>
      <c r="M19" s="402"/>
      <c r="N19" s="402"/>
      <c r="O19" s="402"/>
      <c r="P19" s="402"/>
      <c r="R19" s="132">
        <v>5</v>
      </c>
      <c r="S19" s="133" t="str">
        <f>'D102 RECONCILIATION'!B22</f>
        <v xml:space="preserve"> Roads/Parking</v>
      </c>
      <c r="T19" s="134">
        <v>27</v>
      </c>
      <c r="U19" s="131" t="str">
        <f>'D102 RECONCILIATION'!B44</f>
        <v xml:space="preserve"> Ceramic Tile</v>
      </c>
    </row>
    <row r="20" spans="1:21" x14ac:dyDescent="0.25">
      <c r="A20" s="110"/>
      <c r="B20" s="395" t="str">
        <f>IFERROR(VLOOKUP(A20,'D101 CONT DRAW'!$A$17:$E$59,3,FALSE),"")</f>
        <v/>
      </c>
      <c r="C20" s="396"/>
      <c r="D20" s="402"/>
      <c r="E20" s="402"/>
      <c r="F20" s="402"/>
      <c r="G20" s="402"/>
      <c r="H20" s="402"/>
      <c r="I20" s="402"/>
      <c r="J20" s="402"/>
      <c r="K20" s="402"/>
      <c r="L20" s="121"/>
      <c r="M20" s="402"/>
      <c r="N20" s="402"/>
      <c r="O20" s="402"/>
      <c r="P20" s="402"/>
      <c r="R20" s="132">
        <v>6</v>
      </c>
      <c r="S20" s="133" t="str">
        <f>'D102 RECONCILIATION'!B23</f>
        <v xml:space="preserve"> Site Environmental Remediation</v>
      </c>
      <c r="T20" s="134">
        <v>28</v>
      </c>
      <c r="U20" s="131" t="str">
        <f>'D102 RECONCILIATION'!B45</f>
        <v xml:space="preserve"> Painting</v>
      </c>
    </row>
    <row r="21" spans="1:21" x14ac:dyDescent="0.25">
      <c r="A21" s="110"/>
      <c r="B21" s="395" t="str">
        <f>IFERROR(VLOOKUP(A21,'D101 CONT DRAW'!$A$17:$E$59,3,FALSE),"")</f>
        <v/>
      </c>
      <c r="C21" s="396"/>
      <c r="D21" s="402"/>
      <c r="E21" s="402"/>
      <c r="F21" s="402"/>
      <c r="G21" s="402"/>
      <c r="H21" s="402"/>
      <c r="I21" s="402"/>
      <c r="J21" s="402"/>
      <c r="K21" s="402"/>
      <c r="L21" s="121"/>
      <c r="M21" s="402"/>
      <c r="N21" s="402"/>
      <c r="O21" s="402"/>
      <c r="P21" s="402"/>
      <c r="R21" s="132">
        <v>7</v>
      </c>
      <c r="S21" s="133" t="str">
        <f>'D102 RECONCILIATION'!B24</f>
        <v xml:space="preserve"> Bus Stop/Bus Shelter</v>
      </c>
      <c r="T21" s="134">
        <v>29</v>
      </c>
      <c r="U21" s="131" t="str">
        <f>'D102 RECONCILIATION'!B46</f>
        <v xml:space="preserve"> Window Treatments (Blinds, Curtains, Etc.)</v>
      </c>
    </row>
    <row r="22" spans="1:21" x14ac:dyDescent="0.25">
      <c r="A22" s="110"/>
      <c r="B22" s="395" t="str">
        <f>IFERROR(VLOOKUP(A22,'D101 CONT DRAW'!$A$17:$E$59,3,FALSE),"")</f>
        <v/>
      </c>
      <c r="C22" s="396"/>
      <c r="D22" s="402"/>
      <c r="E22" s="402"/>
      <c r="F22" s="402"/>
      <c r="G22" s="402"/>
      <c r="H22" s="402"/>
      <c r="I22" s="402"/>
      <c r="J22" s="402"/>
      <c r="K22" s="402"/>
      <c r="L22" s="121"/>
      <c r="M22" s="402"/>
      <c r="N22" s="402"/>
      <c r="O22" s="402"/>
      <c r="P22" s="402"/>
      <c r="R22" s="132">
        <v>8</v>
      </c>
      <c r="S22" s="133" t="str">
        <f>'D102 RECONCILIATION'!B25</f>
        <v xml:space="preserve"> Misc Site:</v>
      </c>
      <c r="T22" s="134">
        <v>30</v>
      </c>
      <c r="U22" s="131" t="str">
        <f>'D102 RECONCILIATION'!B47</f>
        <v xml:space="preserve"> Specialties</v>
      </c>
    </row>
    <row r="23" spans="1:21" x14ac:dyDescent="0.25">
      <c r="A23" s="110"/>
      <c r="B23" s="395" t="str">
        <f>IFERROR(VLOOKUP(A23,'D101 CONT DRAW'!$A$17:$E$59,3,FALSE),"")</f>
        <v/>
      </c>
      <c r="C23" s="396"/>
      <c r="D23" s="402"/>
      <c r="E23" s="402"/>
      <c r="F23" s="402"/>
      <c r="G23" s="402"/>
      <c r="H23" s="402"/>
      <c r="I23" s="402"/>
      <c r="J23" s="402"/>
      <c r="K23" s="402"/>
      <c r="L23" s="121"/>
      <c r="M23" s="402"/>
      <c r="N23" s="402"/>
      <c r="O23" s="402"/>
      <c r="P23" s="402"/>
      <c r="R23" s="132">
        <v>9</v>
      </c>
      <c r="S23" s="133" t="str">
        <f>'D102 RECONCILIATION'!B26</f>
        <v xml:space="preserve"> Misc Site:</v>
      </c>
      <c r="T23" s="134">
        <v>31</v>
      </c>
      <c r="U23" s="131" t="str">
        <f>'D102 RECONCILIATION'!B48</f>
        <v xml:space="preserve"> Toilet Accessories</v>
      </c>
    </row>
    <row r="24" spans="1:21" x14ac:dyDescent="0.25">
      <c r="A24" s="110"/>
      <c r="B24" s="395" t="str">
        <f>IFERROR(VLOOKUP(A24,'D101 CONT DRAW'!$A$17:$E$59,3,FALSE),"")</f>
        <v/>
      </c>
      <c r="C24" s="396"/>
      <c r="D24" s="402"/>
      <c r="E24" s="402"/>
      <c r="F24" s="402"/>
      <c r="G24" s="402"/>
      <c r="H24" s="402"/>
      <c r="I24" s="402"/>
      <c r="J24" s="402"/>
      <c r="K24" s="402"/>
      <c r="L24" s="121"/>
      <c r="M24" s="402"/>
      <c r="N24" s="402"/>
      <c r="O24" s="402"/>
      <c r="P24" s="402"/>
      <c r="R24" s="132">
        <v>10</v>
      </c>
      <c r="S24" s="133" t="str">
        <f>'D102 RECONCILIATION'!B27</f>
        <v xml:space="preserve"> Demolition</v>
      </c>
      <c r="T24" s="134">
        <v>32</v>
      </c>
      <c r="U24" s="131" t="str">
        <f>'D102 RECONCILIATION'!B49</f>
        <v xml:space="preserve"> Appliances</v>
      </c>
    </row>
    <row r="25" spans="1:21" x14ac:dyDescent="0.25">
      <c r="A25" s="110"/>
      <c r="B25" s="395" t="str">
        <f>IFERROR(VLOOKUP(A25,'D101 CONT DRAW'!$A$17:$E$59,3,FALSE),"")</f>
        <v/>
      </c>
      <c r="C25" s="396"/>
      <c r="D25" s="402"/>
      <c r="E25" s="402"/>
      <c r="F25" s="402"/>
      <c r="G25" s="402"/>
      <c r="H25" s="402"/>
      <c r="I25" s="402"/>
      <c r="J25" s="402"/>
      <c r="K25" s="402"/>
      <c r="L25" s="121"/>
      <c r="M25" s="402"/>
      <c r="N25" s="402"/>
      <c r="O25" s="402"/>
      <c r="P25" s="402"/>
      <c r="R25" s="132">
        <v>11</v>
      </c>
      <c r="S25" s="133" t="str">
        <f>'D102 RECONCILIATION'!B28</f>
        <v xml:space="preserve"> Building Environmental Remediation</v>
      </c>
      <c r="T25" s="134">
        <v>33</v>
      </c>
      <c r="U25" s="131" t="str">
        <f>'D102 RECONCILIATION'!B50</f>
        <v xml:space="preserve"> Elevators</v>
      </c>
    </row>
    <row r="26" spans="1:21" x14ac:dyDescent="0.25">
      <c r="A26" s="110"/>
      <c r="B26" s="395" t="str">
        <f>IFERROR(VLOOKUP(A26,'D101 CONT DRAW'!$A$17:$E$59,3,FALSE),"")</f>
        <v/>
      </c>
      <c r="C26" s="396"/>
      <c r="D26" s="402"/>
      <c r="E26" s="402"/>
      <c r="F26" s="402"/>
      <c r="G26" s="402"/>
      <c r="H26" s="402"/>
      <c r="I26" s="402"/>
      <c r="J26" s="402"/>
      <c r="K26" s="402"/>
      <c r="L26" s="121"/>
      <c r="M26" s="402"/>
      <c r="N26" s="402"/>
      <c r="O26" s="402"/>
      <c r="P26" s="402"/>
      <c r="R26" s="132">
        <v>12</v>
      </c>
      <c r="S26" s="133" t="str">
        <f>'D102 RECONCILIATION'!B29</f>
        <v xml:space="preserve"> Concrete</v>
      </c>
      <c r="T26" s="134">
        <v>34</v>
      </c>
      <c r="U26" s="131" t="str">
        <f>'D102 RECONCILIATION'!B51</f>
        <v xml:space="preserve"> Plumbing</v>
      </c>
    </row>
    <row r="27" spans="1:21" x14ac:dyDescent="0.25">
      <c r="A27" s="110"/>
      <c r="B27" s="395" t="str">
        <f>IFERROR(VLOOKUP(A27,'D101 CONT DRAW'!$A$17:$E$59,3,FALSE),"")</f>
        <v/>
      </c>
      <c r="C27" s="396"/>
      <c r="D27" s="402"/>
      <c r="E27" s="402"/>
      <c r="F27" s="402"/>
      <c r="G27" s="402"/>
      <c r="H27" s="402"/>
      <c r="I27" s="402"/>
      <c r="J27" s="402"/>
      <c r="K27" s="402"/>
      <c r="L27" s="121"/>
      <c r="M27" s="402"/>
      <c r="N27" s="402"/>
      <c r="O27" s="402"/>
      <c r="P27" s="402"/>
      <c r="R27" s="132">
        <v>13</v>
      </c>
      <c r="S27" s="133" t="str">
        <f>'D102 RECONCILIATION'!B30</f>
        <v xml:space="preserve"> Masonry</v>
      </c>
      <c r="T27" s="134">
        <v>35</v>
      </c>
      <c r="U27" s="131" t="str">
        <f>'D102 RECONCILIATION'!B52</f>
        <v xml:space="preserve"> Sprinklers</v>
      </c>
    </row>
    <row r="28" spans="1:21" x14ac:dyDescent="0.25">
      <c r="A28" s="110"/>
      <c r="B28" s="395" t="str">
        <f>IFERROR(VLOOKUP(A28,'D101 CONT DRAW'!$A$17:$E$59,3,FALSE),"")</f>
        <v/>
      </c>
      <c r="C28" s="396"/>
      <c r="D28" s="402"/>
      <c r="E28" s="402"/>
      <c r="F28" s="402"/>
      <c r="G28" s="402"/>
      <c r="H28" s="402"/>
      <c r="I28" s="402"/>
      <c r="J28" s="402"/>
      <c r="K28" s="402"/>
      <c r="L28" s="121"/>
      <c r="M28" s="402"/>
      <c r="N28" s="402"/>
      <c r="O28" s="402"/>
      <c r="P28" s="402"/>
      <c r="R28" s="132">
        <v>14</v>
      </c>
      <c r="S28" s="133" t="str">
        <f>'D102 RECONCILIATION'!B31</f>
        <v xml:space="preserve"> Exterior Siding</v>
      </c>
      <c r="T28" s="134">
        <v>36</v>
      </c>
      <c r="U28" s="131" t="str">
        <f>'D102 RECONCILIATION'!B53</f>
        <v xml:space="preserve"> HVAC</v>
      </c>
    </row>
    <row r="29" spans="1:21" x14ac:dyDescent="0.25">
      <c r="A29" s="110"/>
      <c r="B29" s="395" t="str">
        <f>IFERROR(VLOOKUP(A29,'D101 CONT DRAW'!$A$17:$E$59,3,FALSE),"")</f>
        <v/>
      </c>
      <c r="C29" s="396"/>
      <c r="D29" s="402"/>
      <c r="E29" s="402"/>
      <c r="F29" s="402"/>
      <c r="G29" s="402"/>
      <c r="H29" s="402"/>
      <c r="I29" s="402"/>
      <c r="J29" s="402"/>
      <c r="K29" s="402"/>
      <c r="L29" s="121"/>
      <c r="M29" s="402"/>
      <c r="N29" s="402"/>
      <c r="O29" s="402"/>
      <c r="P29" s="402"/>
      <c r="R29" s="132">
        <v>15</v>
      </c>
      <c r="S29" s="133" t="str">
        <f>'D102 RECONCILIATION'!B32</f>
        <v xml:space="preserve"> Rough Carpentry</v>
      </c>
      <c r="T29" s="134">
        <v>37</v>
      </c>
      <c r="U29" s="131" t="str">
        <f>'D102 RECONCILIATION'!B54</f>
        <v xml:space="preserve"> Electrical</v>
      </c>
    </row>
    <row r="30" spans="1:21" x14ac:dyDescent="0.25">
      <c r="A30" s="110"/>
      <c r="B30" s="395" t="str">
        <f>IFERROR(VLOOKUP(A30,'D101 CONT DRAW'!$A$17:$E$59,3,FALSE),"")</f>
        <v/>
      </c>
      <c r="C30" s="396"/>
      <c r="D30" s="402"/>
      <c r="E30" s="402"/>
      <c r="F30" s="402"/>
      <c r="G30" s="402"/>
      <c r="H30" s="402"/>
      <c r="I30" s="402"/>
      <c r="J30" s="402"/>
      <c r="K30" s="402"/>
      <c r="L30" s="121"/>
      <c r="M30" s="402"/>
      <c r="N30" s="402"/>
      <c r="O30" s="402"/>
      <c r="P30" s="402"/>
      <c r="R30" s="132">
        <v>16</v>
      </c>
      <c r="S30" s="133" t="str">
        <f>'D102 RECONCILIATION'!B33</f>
        <v xml:space="preserve"> Finished Carpentry</v>
      </c>
      <c r="T30" s="134">
        <v>38</v>
      </c>
      <c r="U30" s="131" t="str">
        <f>'D102 RECONCILIATION'!B55</f>
        <v xml:space="preserve"> Fire Alarms/Security Systems</v>
      </c>
    </row>
    <row r="31" spans="1:21" x14ac:dyDescent="0.25">
      <c r="A31" s="110"/>
      <c r="B31" s="395" t="str">
        <f>IFERROR(VLOOKUP(A31,'D101 CONT DRAW'!$A$17:$E$59,3,FALSE),"")</f>
        <v/>
      </c>
      <c r="C31" s="396"/>
      <c r="D31" s="402"/>
      <c r="E31" s="402"/>
      <c r="F31" s="402"/>
      <c r="G31" s="402"/>
      <c r="H31" s="402"/>
      <c r="I31" s="402"/>
      <c r="J31" s="402"/>
      <c r="K31" s="402"/>
      <c r="L31" s="121"/>
      <c r="M31" s="402"/>
      <c r="N31" s="402"/>
      <c r="O31" s="402"/>
      <c r="P31" s="402"/>
      <c r="R31" s="132">
        <v>17</v>
      </c>
      <c r="S31" s="133" t="str">
        <f>'D102 RECONCILIATION'!B34</f>
        <v xml:space="preserve"> Kitchen and Bathroom Cabinetry</v>
      </c>
      <c r="T31" s="134">
        <v>39</v>
      </c>
      <c r="U31" s="131" t="str">
        <f>'D102 RECONCILIATION'!B56</f>
        <v xml:space="preserve"> Energy/Solar</v>
      </c>
    </row>
    <row r="32" spans="1:21" x14ac:dyDescent="0.25">
      <c r="A32" s="110"/>
      <c r="B32" s="395" t="str">
        <f>IFERROR(VLOOKUP(A32,'D101 CONT DRAW'!$A$17:$E$59,3,FALSE),"")</f>
        <v/>
      </c>
      <c r="C32" s="396"/>
      <c r="D32" s="402"/>
      <c r="E32" s="402"/>
      <c r="F32" s="402"/>
      <c r="G32" s="402"/>
      <c r="H32" s="402"/>
      <c r="I32" s="402"/>
      <c r="J32" s="402"/>
      <c r="K32" s="402"/>
      <c r="L32" s="121"/>
      <c r="M32" s="402"/>
      <c r="N32" s="402"/>
      <c r="O32" s="402"/>
      <c r="P32" s="402"/>
      <c r="R32" s="132">
        <v>18</v>
      </c>
      <c r="S32" s="133" t="str">
        <f>'D102 RECONCILIATION'!B35</f>
        <v xml:space="preserve"> Joint Sealant</v>
      </c>
      <c r="T32" s="134">
        <v>40</v>
      </c>
      <c r="U32" s="131" t="str">
        <f>'D102 RECONCILIATION'!B57</f>
        <v xml:space="preserve"> Termite Protection/Pest Control</v>
      </c>
    </row>
    <row r="33" spans="1:21" x14ac:dyDescent="0.25">
      <c r="A33" s="110"/>
      <c r="B33" s="395" t="str">
        <f>IFERROR(VLOOKUP(A33,'D101 CONT DRAW'!$A$17:$E$59,3,FALSE),"")</f>
        <v/>
      </c>
      <c r="C33" s="396"/>
      <c r="D33" s="402"/>
      <c r="E33" s="402"/>
      <c r="F33" s="402"/>
      <c r="G33" s="402"/>
      <c r="H33" s="402"/>
      <c r="I33" s="402"/>
      <c r="J33" s="402"/>
      <c r="K33" s="402"/>
      <c r="L33" s="121"/>
      <c r="M33" s="402"/>
      <c r="N33" s="402"/>
      <c r="O33" s="402"/>
      <c r="P33" s="402"/>
      <c r="R33" s="132">
        <v>19</v>
      </c>
      <c r="S33" s="133" t="str">
        <f>'D102 RECONCILIATION'!B36</f>
        <v xml:space="preserve"> Insulation</v>
      </c>
      <c r="T33" s="134">
        <v>41</v>
      </c>
      <c r="U33" s="131" t="str">
        <f>'D102 RECONCILIATION'!B58</f>
        <v xml:space="preserve"> Misc Bldg:</v>
      </c>
    </row>
    <row r="34" spans="1:21" x14ac:dyDescent="0.25">
      <c r="A34" s="110"/>
      <c r="B34" s="395" t="str">
        <f>IFERROR(VLOOKUP(A34,'D101 CONT DRAW'!$A$17:$E$59,3,FALSE),"")</f>
        <v/>
      </c>
      <c r="C34" s="396"/>
      <c r="D34" s="402"/>
      <c r="E34" s="402"/>
      <c r="F34" s="402"/>
      <c r="G34" s="402"/>
      <c r="H34" s="402"/>
      <c r="I34" s="402"/>
      <c r="J34" s="402"/>
      <c r="K34" s="402"/>
      <c r="L34" s="121"/>
      <c r="M34" s="402"/>
      <c r="N34" s="402"/>
      <c r="O34" s="402"/>
      <c r="P34" s="402"/>
      <c r="R34" s="132">
        <v>20</v>
      </c>
      <c r="S34" s="133" t="str">
        <f>'D102 RECONCILIATION'!B37</f>
        <v xml:space="preserve"> Roofing</v>
      </c>
      <c r="T34" s="134">
        <v>42</v>
      </c>
      <c r="U34" s="131" t="str">
        <f>'D102 RECONCILIATION'!B59</f>
        <v xml:space="preserve"> Misc Bldg:</v>
      </c>
    </row>
    <row r="35" spans="1:21" x14ac:dyDescent="0.25">
      <c r="A35" s="110"/>
      <c r="B35" s="395" t="str">
        <f>IFERROR(VLOOKUP(A35,'D101 CONT DRAW'!$A$17:$E$59,3,FALSE),"")</f>
        <v/>
      </c>
      <c r="C35" s="396"/>
      <c r="D35" s="402"/>
      <c r="E35" s="402"/>
      <c r="F35" s="402"/>
      <c r="G35" s="402"/>
      <c r="H35" s="402"/>
      <c r="I35" s="402"/>
      <c r="J35" s="402"/>
      <c r="K35" s="402"/>
      <c r="L35" s="121"/>
      <c r="M35" s="402"/>
      <c r="N35" s="402"/>
      <c r="O35" s="402"/>
      <c r="P35" s="402"/>
      <c r="R35" s="132">
        <v>21</v>
      </c>
      <c r="S35" s="133" t="str">
        <f>'D102 RECONCILIATION'!B38</f>
        <v xml:space="preserve"> Misc. Metals</v>
      </c>
      <c r="T35" s="134">
        <v>43</v>
      </c>
      <c r="U35" s="131" t="str">
        <f>'D102 RECONCILIATION'!B60</f>
        <v xml:space="preserve"> Separate Community Building</v>
      </c>
    </row>
    <row r="36" spans="1:21" x14ac:dyDescent="0.25">
      <c r="A36" s="110"/>
      <c r="B36" s="395" t="str">
        <f>IFERROR(VLOOKUP(A36,'D101 CONT DRAW'!$A$17:$E$59,3,FALSE),"")</f>
        <v/>
      </c>
      <c r="C36" s="396"/>
      <c r="D36" s="402"/>
      <c r="E36" s="402"/>
      <c r="F36" s="402"/>
      <c r="G36" s="402"/>
      <c r="H36" s="402"/>
      <c r="I36" s="402"/>
      <c r="J36" s="402"/>
      <c r="K36" s="402"/>
      <c r="L36" s="121"/>
      <c r="M36" s="402"/>
      <c r="N36" s="402"/>
      <c r="O36" s="402"/>
      <c r="P36" s="402"/>
      <c r="R36" s="132">
        <v>22</v>
      </c>
      <c r="S36" s="133" t="str">
        <f>'D102 RECONCILIATION'!B39</f>
        <v xml:space="preserve"> Doors and Frames</v>
      </c>
      <c r="T36" s="134"/>
      <c r="U36" s="131"/>
    </row>
    <row r="37" spans="1:21" x14ac:dyDescent="0.25">
      <c r="A37" s="216"/>
      <c r="B37" s="406" t="str">
        <f>IFERROR(VLOOKUP(A37,'D101 CONT DRAW'!$A$17:$E$59,3,FALSE),"")</f>
        <v/>
      </c>
      <c r="C37" s="407"/>
      <c r="D37" s="402"/>
      <c r="E37" s="402"/>
      <c r="F37" s="402"/>
      <c r="G37" s="402"/>
      <c r="H37" s="402"/>
      <c r="I37" s="402"/>
      <c r="J37" s="402"/>
      <c r="K37" s="402"/>
      <c r="L37" s="121"/>
      <c r="M37" s="402"/>
      <c r="N37" s="402"/>
      <c r="O37" s="402"/>
      <c r="P37" s="402"/>
      <c r="R37" s="136"/>
      <c r="S37" s="137"/>
      <c r="T37" s="137"/>
      <c r="U37" s="138"/>
    </row>
    <row r="38" spans="1:21" x14ac:dyDescent="0.25">
      <c r="A38" s="217"/>
      <c r="B38" s="394" t="s">
        <v>111</v>
      </c>
      <c r="C38" s="394"/>
      <c r="D38" s="403"/>
      <c r="E38" s="403"/>
      <c r="F38" s="403"/>
      <c r="G38" s="403"/>
      <c r="H38" s="403"/>
      <c r="I38" s="403"/>
      <c r="J38" s="403"/>
      <c r="K38" s="404"/>
      <c r="L38" s="46">
        <f>SUM(L13:L37)</f>
        <v>0</v>
      </c>
      <c r="M38" s="405"/>
      <c r="N38" s="405"/>
      <c r="O38" s="405"/>
      <c r="P38" s="405"/>
    </row>
    <row r="39" spans="1:21" x14ac:dyDescent="0.25">
      <c r="A39" s="42"/>
      <c r="B39" s="63"/>
      <c r="C39" s="63"/>
      <c r="D39" s="42"/>
      <c r="E39" s="42"/>
      <c r="F39" s="42"/>
      <c r="G39" s="42"/>
      <c r="H39" s="42"/>
      <c r="I39" s="42"/>
      <c r="J39" s="42"/>
      <c r="K39" s="42"/>
      <c r="L39" s="42"/>
      <c r="M39" s="42"/>
      <c r="N39" s="42"/>
      <c r="O39" s="42"/>
      <c r="P39" s="42"/>
    </row>
    <row r="40" spans="1:21" x14ac:dyDescent="0.25">
      <c r="A40" s="42"/>
      <c r="B40" s="63"/>
      <c r="C40" s="63"/>
      <c r="D40" s="42"/>
      <c r="E40" s="42"/>
      <c r="F40" s="42"/>
      <c r="G40" s="42"/>
      <c r="H40" s="42"/>
      <c r="I40" s="42"/>
      <c r="J40" s="42"/>
      <c r="K40" s="42"/>
      <c r="L40" s="42"/>
      <c r="M40" s="42"/>
      <c r="N40" s="42"/>
      <c r="O40" s="42"/>
      <c r="P40" s="42"/>
    </row>
    <row r="41" spans="1:21" x14ac:dyDescent="0.25">
      <c r="A41" s="42"/>
      <c r="B41" s="63"/>
      <c r="C41" s="63"/>
      <c r="D41" s="42"/>
      <c r="E41" s="42"/>
      <c r="F41" s="42"/>
      <c r="G41" s="42"/>
      <c r="H41" s="42"/>
      <c r="I41" s="42"/>
      <c r="J41" s="42"/>
      <c r="K41" s="42"/>
      <c r="L41" s="42"/>
      <c r="M41" s="42"/>
      <c r="N41" s="42"/>
      <c r="O41" s="42"/>
      <c r="P41" s="42"/>
    </row>
    <row r="42" spans="1:21" x14ac:dyDescent="0.25">
      <c r="A42" s="42"/>
      <c r="B42" s="63"/>
      <c r="C42" s="63"/>
      <c r="D42" s="42"/>
      <c r="E42" s="42"/>
      <c r="F42" s="42"/>
      <c r="G42" s="42"/>
      <c r="H42" s="42"/>
      <c r="I42" s="42"/>
      <c r="J42" s="42"/>
      <c r="K42" s="42"/>
      <c r="L42" s="42"/>
      <c r="M42" s="42"/>
      <c r="N42" s="42"/>
      <c r="O42" s="42"/>
      <c r="P42" s="42"/>
    </row>
    <row r="43" spans="1:21" x14ac:dyDescent="0.25">
      <c r="A43" s="42"/>
      <c r="B43" s="63"/>
      <c r="C43" s="63"/>
      <c r="D43" s="42"/>
      <c r="E43" s="42"/>
      <c r="F43" s="42"/>
      <c r="G43" s="42"/>
      <c r="H43" s="42"/>
      <c r="I43" s="42"/>
      <c r="J43" s="42"/>
      <c r="K43" s="42"/>
      <c r="L43" s="42"/>
      <c r="M43" s="42"/>
      <c r="N43" s="42"/>
      <c r="O43" s="42"/>
      <c r="P43" s="42"/>
    </row>
    <row r="44" spans="1:21" x14ac:dyDescent="0.25">
      <c r="A44" s="42"/>
      <c r="B44" s="63"/>
      <c r="C44" s="63"/>
      <c r="D44" s="42"/>
      <c r="E44" s="42"/>
      <c r="F44" s="42"/>
      <c r="G44" s="42"/>
      <c r="H44" s="42"/>
      <c r="I44" s="42"/>
      <c r="J44" s="42"/>
      <c r="K44" s="42"/>
      <c r="L44" s="42"/>
      <c r="M44" s="42"/>
      <c r="N44" s="42"/>
      <c r="O44" s="42"/>
      <c r="P44" s="42"/>
    </row>
    <row r="45" spans="1:21" x14ac:dyDescent="0.25">
      <c r="A45" s="42"/>
      <c r="B45" s="63"/>
      <c r="C45" s="63"/>
      <c r="D45" s="42"/>
      <c r="E45" s="42"/>
      <c r="F45" s="42"/>
      <c r="G45" s="42"/>
      <c r="H45" s="42"/>
      <c r="I45" s="42"/>
      <c r="J45" s="42"/>
      <c r="K45" s="42"/>
      <c r="L45" s="42"/>
      <c r="M45" s="42"/>
      <c r="N45" s="42"/>
      <c r="O45" s="42"/>
      <c r="P45" s="42"/>
    </row>
    <row r="46" spans="1:21" x14ac:dyDescent="0.25">
      <c r="A46" s="42"/>
      <c r="B46" s="63"/>
      <c r="C46" s="63"/>
      <c r="D46" s="42"/>
      <c r="E46" s="42"/>
      <c r="F46" s="42"/>
      <c r="G46" s="42"/>
      <c r="H46" s="42"/>
      <c r="I46" s="42"/>
      <c r="J46" s="42"/>
      <c r="K46" s="42"/>
      <c r="L46" s="42"/>
      <c r="M46" s="42"/>
      <c r="N46" s="42"/>
      <c r="O46" s="42"/>
      <c r="P46" s="42"/>
    </row>
    <row r="47" spans="1:21" x14ac:dyDescent="0.25">
      <c r="A47" s="42"/>
      <c r="B47" s="63"/>
      <c r="C47" s="63"/>
      <c r="D47" s="42"/>
      <c r="E47" s="42"/>
      <c r="F47" s="42"/>
      <c r="G47" s="42"/>
      <c r="H47" s="42"/>
      <c r="I47" s="42"/>
      <c r="J47" s="42"/>
      <c r="K47" s="42"/>
      <c r="L47" s="42"/>
      <c r="M47" s="42"/>
      <c r="N47" s="42"/>
      <c r="O47" s="42"/>
      <c r="P47" s="42"/>
    </row>
    <row r="48" spans="1:21" x14ac:dyDescent="0.25">
      <c r="A48" s="42"/>
      <c r="B48" s="63"/>
      <c r="C48" s="63"/>
      <c r="D48" s="42"/>
      <c r="E48" s="42"/>
      <c r="F48" s="42"/>
      <c r="G48" s="42"/>
      <c r="H48" s="42"/>
      <c r="I48" s="42"/>
      <c r="J48" s="42"/>
      <c r="K48" s="42"/>
      <c r="L48" s="42"/>
      <c r="M48" s="42"/>
      <c r="N48" s="42"/>
      <c r="O48" s="42"/>
      <c r="P48" s="42"/>
    </row>
    <row r="49" spans="1:16" x14ac:dyDescent="0.25">
      <c r="A49" s="42"/>
      <c r="B49" s="63"/>
      <c r="C49" s="63"/>
      <c r="D49" s="42"/>
      <c r="E49" s="42"/>
      <c r="F49" s="42"/>
      <c r="G49" s="42"/>
      <c r="H49" s="42"/>
      <c r="I49" s="42"/>
      <c r="J49" s="42"/>
      <c r="K49" s="42"/>
      <c r="L49" s="42"/>
      <c r="M49" s="42"/>
      <c r="N49" s="42"/>
      <c r="O49" s="42"/>
      <c r="P49" s="42"/>
    </row>
    <row r="50" spans="1:16" x14ac:dyDescent="0.25">
      <c r="A50" s="42"/>
      <c r="B50" s="63"/>
      <c r="C50" s="63"/>
      <c r="D50" s="42"/>
      <c r="E50" s="42"/>
      <c r="F50" s="42"/>
      <c r="G50" s="42"/>
      <c r="H50" s="42"/>
      <c r="I50" s="42"/>
      <c r="J50" s="42"/>
      <c r="K50" s="42"/>
      <c r="L50" s="42"/>
      <c r="M50" s="42"/>
      <c r="N50" s="42"/>
      <c r="O50" s="42"/>
      <c r="P50" s="42"/>
    </row>
    <row r="51" spans="1:16" x14ac:dyDescent="0.25">
      <c r="A51" s="42"/>
      <c r="B51" s="63"/>
      <c r="C51" s="63"/>
      <c r="D51" s="42"/>
      <c r="E51" s="42"/>
      <c r="F51" s="42"/>
      <c r="G51" s="42"/>
      <c r="H51" s="42"/>
      <c r="I51" s="42"/>
      <c r="J51" s="42"/>
      <c r="K51" s="42"/>
      <c r="L51" s="42"/>
      <c r="M51" s="42"/>
      <c r="N51" s="42"/>
      <c r="O51" s="42"/>
      <c r="P51" s="42"/>
    </row>
    <row r="52" spans="1:16" x14ac:dyDescent="0.25">
      <c r="A52" s="42"/>
      <c r="B52" s="63"/>
      <c r="C52" s="63"/>
      <c r="D52" s="42"/>
      <c r="E52" s="42"/>
      <c r="F52" s="42"/>
      <c r="G52" s="42"/>
      <c r="H52" s="42"/>
      <c r="I52" s="42"/>
      <c r="J52" s="42"/>
      <c r="K52" s="42"/>
      <c r="L52" s="42"/>
      <c r="M52" s="42"/>
      <c r="N52" s="42"/>
      <c r="O52" s="42"/>
      <c r="P52" s="42"/>
    </row>
    <row r="53" spans="1:16" x14ac:dyDescent="0.25">
      <c r="A53" s="42"/>
      <c r="B53" s="63"/>
      <c r="C53" s="63"/>
      <c r="D53" s="42"/>
      <c r="E53" s="42"/>
      <c r="F53" s="42"/>
      <c r="G53" s="42"/>
      <c r="H53" s="42"/>
      <c r="I53" s="42"/>
      <c r="J53" s="42"/>
      <c r="K53" s="42"/>
      <c r="L53" s="42"/>
      <c r="M53" s="42"/>
      <c r="N53" s="42"/>
      <c r="O53" s="42"/>
      <c r="P53" s="42"/>
    </row>
    <row r="54" spans="1:16" x14ac:dyDescent="0.25">
      <c r="A54" s="42"/>
      <c r="B54" s="63"/>
      <c r="C54" s="63"/>
      <c r="D54" s="42"/>
      <c r="E54" s="42"/>
      <c r="F54" s="42"/>
      <c r="G54" s="42"/>
      <c r="H54" s="42"/>
      <c r="I54" s="42"/>
      <c r="J54" s="42"/>
      <c r="K54" s="42"/>
      <c r="L54" s="42"/>
      <c r="M54" s="42"/>
      <c r="N54" s="42"/>
      <c r="O54" s="42"/>
      <c r="P54" s="42"/>
    </row>
    <row r="55" spans="1:16" x14ac:dyDescent="0.25">
      <c r="A55" s="42"/>
      <c r="B55" s="63"/>
      <c r="C55" s="63"/>
      <c r="D55" s="42"/>
      <c r="E55" s="42"/>
      <c r="F55" s="42"/>
      <c r="G55" s="42"/>
      <c r="H55" s="42"/>
      <c r="I55" s="42"/>
      <c r="J55" s="42"/>
      <c r="K55" s="42"/>
      <c r="L55" s="42"/>
      <c r="M55" s="42"/>
      <c r="N55" s="42"/>
      <c r="O55" s="42"/>
      <c r="P55" s="42"/>
    </row>
    <row r="56" spans="1:16" x14ac:dyDescent="0.25">
      <c r="A56" s="42"/>
      <c r="B56" s="63"/>
      <c r="C56" s="63"/>
      <c r="D56" s="42"/>
      <c r="E56" s="42"/>
      <c r="F56" s="42"/>
      <c r="G56" s="42"/>
      <c r="H56" s="42"/>
      <c r="I56" s="42"/>
      <c r="J56" s="42"/>
      <c r="K56" s="42"/>
      <c r="L56" s="42"/>
      <c r="M56" s="42"/>
      <c r="N56" s="42"/>
      <c r="O56" s="42"/>
      <c r="P56" s="42"/>
    </row>
    <row r="57" spans="1:16" x14ac:dyDescent="0.25">
      <c r="A57" s="42"/>
      <c r="B57" s="63"/>
      <c r="C57" s="63"/>
      <c r="D57" s="42"/>
      <c r="E57" s="42"/>
      <c r="F57" s="42"/>
      <c r="G57" s="42"/>
      <c r="H57" s="42"/>
      <c r="I57" s="42"/>
      <c r="J57" s="42"/>
      <c r="K57" s="42"/>
      <c r="L57" s="42"/>
      <c r="M57" s="42"/>
      <c r="N57" s="42"/>
      <c r="O57" s="42"/>
      <c r="P57" s="42"/>
    </row>
    <row r="58" spans="1:16" x14ac:dyDescent="0.25">
      <c r="A58" s="42"/>
      <c r="B58" s="63"/>
      <c r="C58" s="63"/>
      <c r="D58" s="42"/>
      <c r="E58" s="42"/>
      <c r="F58" s="42"/>
      <c r="G58" s="42"/>
      <c r="H58" s="42"/>
      <c r="I58" s="42"/>
      <c r="J58" s="42"/>
      <c r="K58" s="42"/>
      <c r="L58" s="42"/>
      <c r="M58" s="42"/>
      <c r="N58" s="42"/>
      <c r="O58" s="42"/>
      <c r="P58" s="42"/>
    </row>
    <row r="59" spans="1:16" x14ac:dyDescent="0.25">
      <c r="A59" s="42"/>
      <c r="B59" s="63"/>
      <c r="C59" s="63"/>
      <c r="D59" s="42"/>
      <c r="E59" s="42"/>
      <c r="F59" s="42"/>
      <c r="G59" s="42"/>
      <c r="H59" s="42"/>
      <c r="I59" s="42"/>
      <c r="J59" s="42"/>
      <c r="K59" s="42"/>
      <c r="L59" s="42"/>
      <c r="M59" s="42"/>
      <c r="N59" s="42"/>
      <c r="O59" s="42"/>
      <c r="P59" s="42"/>
    </row>
    <row r="60" spans="1:16" x14ac:dyDescent="0.25">
      <c r="A60" s="42"/>
      <c r="B60" s="63"/>
      <c r="C60" s="63"/>
      <c r="D60" s="42"/>
      <c r="E60" s="42"/>
      <c r="F60" s="42"/>
      <c r="G60" s="42"/>
      <c r="H60" s="42"/>
      <c r="I60" s="42"/>
      <c r="J60" s="42"/>
      <c r="K60" s="42"/>
      <c r="L60" s="42"/>
      <c r="M60" s="42"/>
      <c r="N60" s="42"/>
      <c r="O60" s="42"/>
      <c r="P60" s="42"/>
    </row>
    <row r="61" spans="1:16" x14ac:dyDescent="0.25">
      <c r="A61" s="42"/>
      <c r="B61" s="63"/>
      <c r="C61" s="63"/>
      <c r="D61" s="42"/>
      <c r="E61" s="42"/>
      <c r="F61" s="42"/>
      <c r="G61" s="42"/>
      <c r="H61" s="42"/>
      <c r="I61" s="42"/>
      <c r="J61" s="42"/>
      <c r="K61" s="42"/>
      <c r="L61" s="42"/>
      <c r="M61" s="42"/>
      <c r="N61" s="42"/>
      <c r="O61" s="42"/>
      <c r="P61" s="42"/>
    </row>
    <row r="62" spans="1:16" x14ac:dyDescent="0.25">
      <c r="A62" s="42"/>
      <c r="B62" s="63"/>
      <c r="C62" s="63"/>
      <c r="D62" s="42"/>
      <c r="E62" s="42"/>
      <c r="F62" s="42"/>
      <c r="G62" s="42"/>
      <c r="H62" s="42"/>
      <c r="I62" s="42"/>
      <c r="J62" s="42"/>
      <c r="K62" s="42"/>
      <c r="L62" s="42"/>
      <c r="M62" s="42"/>
      <c r="N62" s="42"/>
      <c r="O62" s="42"/>
      <c r="P62" s="42"/>
    </row>
    <row r="63" spans="1:16" x14ac:dyDescent="0.25">
      <c r="A63" s="42"/>
      <c r="B63" s="63"/>
      <c r="C63" s="63"/>
      <c r="D63" s="42"/>
      <c r="E63" s="42"/>
      <c r="F63" s="42"/>
      <c r="G63" s="42"/>
      <c r="H63" s="42"/>
      <c r="I63" s="42"/>
      <c r="J63" s="42"/>
      <c r="K63" s="42"/>
      <c r="L63" s="42"/>
      <c r="M63" s="42"/>
      <c r="N63" s="42"/>
      <c r="O63" s="42"/>
      <c r="P63" s="42"/>
    </row>
    <row r="64" spans="1:16" x14ac:dyDescent="0.25">
      <c r="A64" s="42"/>
      <c r="B64" s="63"/>
      <c r="C64" s="63"/>
      <c r="D64" s="42"/>
      <c r="E64" s="42"/>
      <c r="F64" s="42"/>
      <c r="G64" s="42"/>
      <c r="H64" s="42"/>
      <c r="I64" s="42"/>
      <c r="J64" s="42"/>
      <c r="K64" s="42"/>
      <c r="L64" s="42"/>
      <c r="M64" s="42"/>
      <c r="N64" s="42"/>
      <c r="O64" s="42"/>
      <c r="P64" s="42"/>
    </row>
    <row r="65" spans="1:16" x14ac:dyDescent="0.25">
      <c r="A65" s="42"/>
      <c r="B65" s="63"/>
      <c r="C65" s="63"/>
      <c r="D65" s="42"/>
      <c r="E65" s="42"/>
      <c r="F65" s="42"/>
      <c r="G65" s="42"/>
      <c r="H65" s="42"/>
      <c r="I65" s="42"/>
      <c r="J65" s="42"/>
      <c r="K65" s="42"/>
      <c r="L65" s="42"/>
      <c r="M65" s="42"/>
      <c r="N65" s="42"/>
      <c r="O65" s="42"/>
      <c r="P65" s="42"/>
    </row>
    <row r="66" spans="1:16" x14ac:dyDescent="0.25">
      <c r="A66" s="42"/>
      <c r="B66" s="63"/>
      <c r="C66" s="63"/>
      <c r="D66" s="42"/>
      <c r="E66" s="42"/>
      <c r="F66" s="42"/>
      <c r="G66" s="42"/>
      <c r="H66" s="42"/>
      <c r="I66" s="42"/>
      <c r="J66" s="42"/>
      <c r="K66" s="42"/>
      <c r="L66" s="42"/>
      <c r="M66" s="42"/>
      <c r="N66" s="42"/>
      <c r="O66" s="42"/>
      <c r="P66" s="42"/>
    </row>
    <row r="67" spans="1:16" x14ac:dyDescent="0.25">
      <c r="A67" s="42"/>
      <c r="B67" s="63"/>
      <c r="C67" s="63"/>
      <c r="D67" s="42"/>
      <c r="E67" s="42"/>
      <c r="F67" s="42"/>
      <c r="G67" s="42"/>
      <c r="H67" s="42"/>
      <c r="I67" s="42"/>
      <c r="J67" s="42"/>
      <c r="K67" s="42"/>
      <c r="L67" s="42"/>
      <c r="M67" s="42"/>
      <c r="N67" s="42"/>
      <c r="O67" s="42"/>
      <c r="P67" s="42"/>
    </row>
    <row r="68" spans="1:16" x14ac:dyDescent="0.25">
      <c r="A68" s="42"/>
      <c r="B68" s="63"/>
      <c r="C68" s="63"/>
      <c r="D68" s="42"/>
      <c r="E68" s="42"/>
      <c r="F68" s="42"/>
      <c r="G68" s="42"/>
      <c r="H68" s="42"/>
      <c r="I68" s="42"/>
      <c r="J68" s="42"/>
      <c r="K68" s="42"/>
      <c r="L68" s="42"/>
      <c r="M68" s="42"/>
      <c r="N68" s="42"/>
      <c r="O68" s="42"/>
      <c r="P68" s="42"/>
    </row>
    <row r="69" spans="1:16" x14ac:dyDescent="0.25">
      <c r="A69" s="42"/>
      <c r="B69" s="63"/>
      <c r="C69" s="63"/>
      <c r="D69" s="42"/>
      <c r="E69" s="42"/>
      <c r="F69" s="42"/>
      <c r="G69" s="42"/>
      <c r="H69" s="42"/>
      <c r="I69" s="42"/>
      <c r="J69" s="42"/>
      <c r="K69" s="42"/>
      <c r="L69" s="42"/>
      <c r="M69" s="42"/>
      <c r="N69" s="42"/>
      <c r="O69" s="42"/>
      <c r="P69" s="42"/>
    </row>
    <row r="70" spans="1:16" x14ac:dyDescent="0.25">
      <c r="A70" s="42"/>
      <c r="B70" s="63"/>
      <c r="C70" s="63"/>
      <c r="D70" s="42"/>
      <c r="E70" s="42"/>
      <c r="F70" s="42"/>
      <c r="G70" s="42"/>
      <c r="H70" s="42"/>
      <c r="I70" s="42"/>
      <c r="J70" s="42"/>
      <c r="K70" s="42"/>
      <c r="L70" s="42"/>
      <c r="M70" s="42"/>
      <c r="N70" s="42"/>
      <c r="O70" s="42"/>
      <c r="P70" s="42"/>
    </row>
    <row r="71" spans="1:16" x14ac:dyDescent="0.25">
      <c r="A71" s="42"/>
      <c r="B71" s="63"/>
      <c r="C71" s="63"/>
      <c r="D71" s="42"/>
      <c r="E71" s="42"/>
      <c r="F71" s="42"/>
      <c r="G71" s="42"/>
      <c r="H71" s="42"/>
      <c r="I71" s="42"/>
      <c r="J71" s="42"/>
      <c r="K71" s="42"/>
      <c r="L71" s="42"/>
      <c r="M71" s="42"/>
      <c r="N71" s="42"/>
      <c r="O71" s="42"/>
      <c r="P71" s="42"/>
    </row>
    <row r="72" spans="1:16" x14ac:dyDescent="0.25">
      <c r="A72" s="42"/>
      <c r="B72" s="63"/>
      <c r="C72" s="63"/>
      <c r="D72" s="42"/>
      <c r="E72" s="42"/>
      <c r="F72" s="42"/>
      <c r="G72" s="42"/>
      <c r="H72" s="42"/>
      <c r="I72" s="42"/>
      <c r="J72" s="42"/>
      <c r="K72" s="42"/>
      <c r="L72" s="42"/>
      <c r="M72" s="42"/>
      <c r="N72" s="42"/>
      <c r="O72" s="42"/>
      <c r="P72" s="42"/>
    </row>
    <row r="73" spans="1:16" x14ac:dyDescent="0.25">
      <c r="A73" s="42"/>
      <c r="B73" s="63"/>
      <c r="C73" s="63"/>
      <c r="D73" s="42"/>
      <c r="E73" s="42"/>
      <c r="F73" s="42"/>
      <c r="G73" s="42"/>
      <c r="H73" s="42"/>
      <c r="I73" s="42"/>
      <c r="J73" s="42"/>
      <c r="K73" s="42"/>
      <c r="L73" s="42"/>
      <c r="M73" s="42"/>
      <c r="N73" s="42"/>
      <c r="O73" s="42"/>
      <c r="P73" s="42"/>
    </row>
    <row r="74" spans="1:16" x14ac:dyDescent="0.25">
      <c r="A74" s="42"/>
      <c r="B74" s="63"/>
      <c r="C74" s="63"/>
      <c r="D74" s="42"/>
      <c r="E74" s="42"/>
      <c r="F74" s="42"/>
      <c r="G74" s="42"/>
      <c r="H74" s="42"/>
      <c r="I74" s="42"/>
      <c r="J74" s="42"/>
      <c r="K74" s="42"/>
      <c r="L74" s="42"/>
      <c r="M74" s="42"/>
      <c r="N74" s="42"/>
      <c r="O74" s="42"/>
      <c r="P74" s="42"/>
    </row>
    <row r="75" spans="1:16" x14ac:dyDescent="0.25">
      <c r="A75" s="42"/>
      <c r="B75" s="63"/>
      <c r="C75" s="63"/>
      <c r="D75" s="42"/>
      <c r="E75" s="42"/>
      <c r="F75" s="42"/>
      <c r="G75" s="42"/>
      <c r="H75" s="42"/>
      <c r="I75" s="42"/>
      <c r="J75" s="42"/>
      <c r="K75" s="42"/>
      <c r="L75" s="42"/>
      <c r="M75" s="42"/>
      <c r="N75" s="42"/>
      <c r="O75" s="42"/>
      <c r="P75" s="42"/>
    </row>
    <row r="76" spans="1:16" x14ac:dyDescent="0.25">
      <c r="A76" s="42"/>
      <c r="B76" s="63"/>
      <c r="C76" s="63"/>
      <c r="D76" s="42"/>
      <c r="E76" s="42"/>
      <c r="F76" s="42"/>
      <c r="G76" s="42"/>
      <c r="H76" s="42"/>
      <c r="I76" s="42"/>
      <c r="J76" s="42"/>
      <c r="K76" s="42"/>
      <c r="L76" s="42"/>
      <c r="M76" s="42"/>
      <c r="N76" s="42"/>
      <c r="O76" s="42"/>
      <c r="P76" s="42"/>
    </row>
    <row r="77" spans="1:16" x14ac:dyDescent="0.25">
      <c r="A77" s="42"/>
      <c r="B77" s="63"/>
      <c r="C77" s="63"/>
      <c r="D77" s="42"/>
      <c r="E77" s="42"/>
      <c r="F77" s="42"/>
      <c r="G77" s="42"/>
      <c r="H77" s="42"/>
      <c r="I77" s="42"/>
      <c r="J77" s="42"/>
      <c r="K77" s="42"/>
      <c r="L77" s="42"/>
      <c r="M77" s="42"/>
      <c r="N77" s="42"/>
      <c r="O77" s="42"/>
      <c r="P77" s="42"/>
    </row>
    <row r="78" spans="1:16" x14ac:dyDescent="0.25">
      <c r="A78" s="42"/>
      <c r="B78" s="63"/>
      <c r="C78" s="63"/>
      <c r="D78" s="42"/>
      <c r="E78" s="42"/>
      <c r="F78" s="42"/>
      <c r="G78" s="42"/>
      <c r="H78" s="42"/>
      <c r="I78" s="42"/>
      <c r="J78" s="42"/>
      <c r="K78" s="42"/>
      <c r="L78" s="42"/>
      <c r="M78" s="42"/>
      <c r="N78" s="42"/>
      <c r="O78" s="42"/>
      <c r="P78" s="42"/>
    </row>
    <row r="79" spans="1:16" x14ac:dyDescent="0.25">
      <c r="A79" s="42"/>
      <c r="B79" s="63"/>
      <c r="C79" s="63"/>
      <c r="D79" s="42"/>
      <c r="E79" s="42"/>
      <c r="F79" s="42"/>
      <c r="G79" s="42"/>
      <c r="H79" s="42"/>
      <c r="I79" s="42"/>
      <c r="J79" s="42"/>
      <c r="K79" s="42"/>
      <c r="L79" s="42"/>
      <c r="M79" s="42"/>
      <c r="N79" s="42"/>
      <c r="O79" s="42"/>
      <c r="P79" s="42"/>
    </row>
    <row r="80" spans="1:16" x14ac:dyDescent="0.25">
      <c r="A80" s="42"/>
      <c r="B80" s="63"/>
      <c r="C80" s="63"/>
      <c r="D80" s="42"/>
      <c r="E80" s="42"/>
      <c r="F80" s="42"/>
      <c r="G80" s="42"/>
      <c r="H80" s="42"/>
      <c r="I80" s="42"/>
      <c r="J80" s="42"/>
      <c r="K80" s="42"/>
      <c r="L80" s="42"/>
      <c r="M80" s="42"/>
      <c r="N80" s="42"/>
      <c r="O80" s="42"/>
      <c r="P80" s="42"/>
    </row>
    <row r="81" spans="1:16" x14ac:dyDescent="0.25">
      <c r="A81" s="42"/>
      <c r="B81" s="63"/>
      <c r="C81" s="63"/>
      <c r="D81" s="42"/>
      <c r="E81" s="42"/>
      <c r="F81" s="42"/>
      <c r="G81" s="42"/>
      <c r="H81" s="42"/>
      <c r="I81" s="42"/>
      <c r="J81" s="42"/>
      <c r="K81" s="42"/>
      <c r="L81" s="42"/>
      <c r="M81" s="42"/>
      <c r="N81" s="42"/>
      <c r="O81" s="42"/>
      <c r="P81" s="42"/>
    </row>
    <row r="82" spans="1:16" x14ac:dyDescent="0.25">
      <c r="A82" s="42"/>
      <c r="B82" s="63"/>
      <c r="C82" s="63"/>
      <c r="D82" s="42"/>
      <c r="E82" s="42"/>
      <c r="F82" s="42"/>
      <c r="G82" s="42"/>
      <c r="H82" s="42"/>
      <c r="I82" s="42"/>
      <c r="J82" s="42"/>
      <c r="K82" s="42"/>
      <c r="L82" s="42"/>
      <c r="M82" s="42"/>
      <c r="N82" s="42"/>
      <c r="O82" s="42"/>
      <c r="P82" s="42"/>
    </row>
    <row r="83" spans="1:16" x14ac:dyDescent="0.25">
      <c r="A83" s="42"/>
      <c r="B83" s="63"/>
      <c r="C83" s="63"/>
      <c r="D83" s="42"/>
      <c r="E83" s="42"/>
      <c r="F83" s="42"/>
      <c r="G83" s="42"/>
      <c r="H83" s="42"/>
      <c r="I83" s="42"/>
      <c r="J83" s="42"/>
      <c r="K83" s="42"/>
      <c r="L83" s="42"/>
      <c r="M83" s="42"/>
      <c r="N83" s="42"/>
      <c r="O83" s="42"/>
      <c r="P83" s="42"/>
    </row>
    <row r="84" spans="1:16" x14ac:dyDescent="0.25">
      <c r="A84" s="42"/>
      <c r="B84" s="63"/>
      <c r="C84" s="63"/>
      <c r="D84" s="42"/>
      <c r="E84" s="42"/>
      <c r="F84" s="42"/>
      <c r="G84" s="42"/>
      <c r="H84" s="42"/>
      <c r="I84" s="42"/>
      <c r="J84" s="42"/>
      <c r="K84" s="42"/>
      <c r="L84" s="42"/>
      <c r="M84" s="42"/>
      <c r="N84" s="42"/>
      <c r="O84" s="42"/>
      <c r="P84" s="42"/>
    </row>
    <row r="85" spans="1:16" x14ac:dyDescent="0.25">
      <c r="A85" s="42"/>
      <c r="B85" s="63"/>
      <c r="C85" s="63"/>
      <c r="D85" s="42"/>
      <c r="E85" s="42"/>
      <c r="F85" s="42"/>
      <c r="G85" s="42"/>
      <c r="H85" s="42"/>
      <c r="I85" s="42"/>
      <c r="J85" s="42"/>
      <c r="K85" s="42"/>
      <c r="L85" s="42"/>
      <c r="M85" s="42"/>
      <c r="N85" s="42"/>
      <c r="O85" s="42"/>
      <c r="P85" s="42"/>
    </row>
    <row r="86" spans="1:16" x14ac:dyDescent="0.25">
      <c r="A86" s="42"/>
      <c r="B86" s="63"/>
      <c r="C86" s="63"/>
      <c r="D86" s="42"/>
      <c r="E86" s="42"/>
      <c r="F86" s="42"/>
      <c r="G86" s="42"/>
      <c r="H86" s="42"/>
      <c r="I86" s="42"/>
      <c r="J86" s="42"/>
      <c r="K86" s="42"/>
      <c r="L86" s="42"/>
      <c r="M86" s="42"/>
      <c r="N86" s="42"/>
      <c r="O86" s="42"/>
      <c r="P86" s="42"/>
    </row>
    <row r="87" spans="1:16" x14ac:dyDescent="0.25">
      <c r="A87" s="42"/>
      <c r="B87" s="63"/>
      <c r="C87" s="63"/>
      <c r="D87" s="42"/>
      <c r="E87" s="42"/>
      <c r="F87" s="42"/>
      <c r="G87" s="42"/>
      <c r="H87" s="42"/>
      <c r="I87" s="42"/>
      <c r="J87" s="42"/>
      <c r="K87" s="42"/>
      <c r="L87" s="42"/>
      <c r="M87" s="42"/>
      <c r="N87" s="42"/>
      <c r="O87" s="42"/>
      <c r="P87" s="42"/>
    </row>
    <row r="88" spans="1:16" x14ac:dyDescent="0.25">
      <c r="A88" s="42"/>
      <c r="B88" s="63"/>
      <c r="C88" s="63"/>
      <c r="D88" s="42"/>
      <c r="E88" s="42"/>
      <c r="F88" s="42"/>
      <c r="G88" s="42"/>
      <c r="H88" s="42"/>
      <c r="I88" s="42"/>
      <c r="J88" s="42"/>
      <c r="K88" s="42"/>
      <c r="L88" s="42"/>
      <c r="M88" s="42"/>
      <c r="N88" s="42"/>
      <c r="O88" s="42"/>
      <c r="P88" s="42"/>
    </row>
    <row r="89" spans="1:16" x14ac:dyDescent="0.25">
      <c r="A89" s="42"/>
      <c r="B89" s="63"/>
      <c r="C89" s="63"/>
      <c r="D89" s="42"/>
      <c r="E89" s="42"/>
      <c r="F89" s="42"/>
      <c r="G89" s="42"/>
      <c r="H89" s="42"/>
      <c r="I89" s="42"/>
      <c r="J89" s="42"/>
      <c r="K89" s="42"/>
      <c r="L89" s="42"/>
      <c r="M89" s="42"/>
      <c r="N89" s="42"/>
      <c r="O89" s="42"/>
      <c r="P89" s="42"/>
    </row>
    <row r="90" spans="1:16" x14ac:dyDescent="0.25">
      <c r="A90" s="42"/>
      <c r="B90" s="63"/>
      <c r="C90" s="63"/>
      <c r="D90" s="42"/>
      <c r="E90" s="42"/>
      <c r="F90" s="42"/>
      <c r="G90" s="42"/>
      <c r="H90" s="42"/>
      <c r="I90" s="42"/>
      <c r="J90" s="42"/>
      <c r="K90" s="42"/>
      <c r="L90" s="42"/>
      <c r="M90" s="42"/>
      <c r="N90" s="42"/>
      <c r="O90" s="42"/>
      <c r="P90" s="42"/>
    </row>
    <row r="91" spans="1:16" x14ac:dyDescent="0.25">
      <c r="A91" s="42"/>
      <c r="B91" s="63"/>
      <c r="C91" s="63"/>
      <c r="D91" s="42"/>
      <c r="E91" s="42"/>
      <c r="F91" s="42"/>
      <c r="G91" s="42"/>
      <c r="H91" s="42"/>
      <c r="I91" s="42"/>
      <c r="J91" s="42"/>
      <c r="K91" s="42"/>
      <c r="L91" s="42"/>
      <c r="M91" s="42"/>
      <c r="N91" s="42"/>
      <c r="O91" s="42"/>
      <c r="P91" s="42"/>
    </row>
    <row r="92" spans="1:16" x14ac:dyDescent="0.25">
      <c r="A92" s="42"/>
      <c r="B92" s="63"/>
      <c r="C92" s="63"/>
      <c r="D92" s="42"/>
      <c r="E92" s="42"/>
      <c r="F92" s="42"/>
      <c r="G92" s="42"/>
      <c r="H92" s="42"/>
      <c r="I92" s="42"/>
      <c r="J92" s="42"/>
      <c r="K92" s="42"/>
      <c r="L92" s="42"/>
      <c r="M92" s="42"/>
      <c r="N92" s="42"/>
      <c r="O92" s="42"/>
      <c r="P92" s="42"/>
    </row>
    <row r="93" spans="1:16" x14ac:dyDescent="0.25">
      <c r="A93" s="42"/>
      <c r="B93" s="63"/>
      <c r="C93" s="63"/>
      <c r="D93" s="42"/>
      <c r="E93" s="42"/>
      <c r="F93" s="42"/>
      <c r="G93" s="42"/>
      <c r="H93" s="42"/>
      <c r="I93" s="42"/>
      <c r="J93" s="42"/>
      <c r="K93" s="42"/>
      <c r="L93" s="42"/>
      <c r="M93" s="42"/>
      <c r="N93" s="42"/>
      <c r="O93" s="42"/>
      <c r="P93" s="42"/>
    </row>
    <row r="94" spans="1:16" x14ac:dyDescent="0.25">
      <c r="A94" s="42"/>
      <c r="B94" s="63"/>
      <c r="C94" s="63"/>
      <c r="D94" s="42"/>
      <c r="E94" s="42"/>
      <c r="F94" s="42"/>
      <c r="G94" s="42"/>
      <c r="H94" s="42"/>
      <c r="I94" s="42"/>
      <c r="J94" s="42"/>
      <c r="K94" s="42"/>
      <c r="L94" s="42"/>
      <c r="M94" s="42"/>
      <c r="N94" s="42"/>
      <c r="O94" s="42"/>
      <c r="P94" s="42"/>
    </row>
    <row r="95" spans="1:16" x14ac:dyDescent="0.25">
      <c r="A95" s="42"/>
      <c r="B95" s="63"/>
      <c r="C95" s="63"/>
      <c r="D95" s="42"/>
      <c r="E95" s="42"/>
      <c r="F95" s="42"/>
      <c r="G95" s="42"/>
      <c r="H95" s="42"/>
      <c r="I95" s="42"/>
      <c r="J95" s="42"/>
      <c r="K95" s="42"/>
      <c r="L95" s="42"/>
      <c r="M95" s="42"/>
      <c r="N95" s="42"/>
      <c r="O95" s="42"/>
      <c r="P95" s="42"/>
    </row>
    <row r="96" spans="1:16" x14ac:dyDescent="0.25">
      <c r="A96" s="42"/>
      <c r="B96" s="63"/>
      <c r="C96" s="63"/>
      <c r="D96" s="42"/>
      <c r="E96" s="42"/>
      <c r="F96" s="42"/>
      <c r="G96" s="42"/>
      <c r="H96" s="42"/>
      <c r="I96" s="42"/>
      <c r="J96" s="42"/>
      <c r="K96" s="42"/>
      <c r="L96" s="42"/>
      <c r="M96" s="42"/>
      <c r="N96" s="42"/>
      <c r="O96" s="42"/>
      <c r="P96" s="42"/>
    </row>
    <row r="97" spans="1:16" x14ac:dyDescent="0.25">
      <c r="A97" s="42"/>
      <c r="B97" s="63"/>
      <c r="C97" s="63"/>
      <c r="D97" s="42"/>
      <c r="E97" s="42"/>
      <c r="F97" s="42"/>
      <c r="G97" s="42"/>
      <c r="H97" s="42"/>
      <c r="I97" s="42"/>
      <c r="J97" s="42"/>
      <c r="K97" s="42"/>
      <c r="L97" s="42"/>
      <c r="M97" s="42"/>
      <c r="N97" s="42"/>
      <c r="O97" s="42"/>
      <c r="P97" s="42"/>
    </row>
    <row r="98" spans="1:16" x14ac:dyDescent="0.25">
      <c r="A98" s="42"/>
      <c r="B98" s="63"/>
      <c r="C98" s="63"/>
      <c r="D98" s="42"/>
      <c r="E98" s="42"/>
      <c r="F98" s="42"/>
      <c r="G98" s="42"/>
      <c r="H98" s="42"/>
      <c r="I98" s="42"/>
      <c r="J98" s="42"/>
      <c r="K98" s="42"/>
      <c r="L98" s="42"/>
      <c r="M98" s="42"/>
      <c r="N98" s="42"/>
      <c r="O98" s="42"/>
      <c r="P98" s="42"/>
    </row>
    <row r="99" spans="1:16" x14ac:dyDescent="0.25">
      <c r="A99" s="42"/>
      <c r="B99" s="63"/>
      <c r="C99" s="63"/>
      <c r="D99" s="42"/>
      <c r="E99" s="42"/>
      <c r="F99" s="42"/>
      <c r="G99" s="42"/>
      <c r="H99" s="42"/>
      <c r="I99" s="42"/>
      <c r="J99" s="42"/>
      <c r="K99" s="42"/>
      <c r="L99" s="42"/>
      <c r="M99" s="42"/>
      <c r="N99" s="42"/>
      <c r="O99" s="42"/>
      <c r="P99" s="42"/>
    </row>
    <row r="100" spans="1:16" x14ac:dyDescent="0.25">
      <c r="A100" s="42"/>
      <c r="B100" s="63"/>
      <c r="C100" s="63"/>
      <c r="D100" s="42"/>
      <c r="E100" s="42"/>
      <c r="F100" s="42"/>
      <c r="G100" s="42"/>
      <c r="H100" s="42"/>
      <c r="I100" s="42"/>
      <c r="J100" s="42"/>
      <c r="K100" s="42"/>
      <c r="L100" s="42"/>
      <c r="M100" s="42"/>
      <c r="N100" s="42"/>
      <c r="O100" s="42"/>
      <c r="P100" s="42"/>
    </row>
    <row r="101" spans="1:16" x14ac:dyDescent="0.25">
      <c r="A101" s="42"/>
      <c r="B101" s="63"/>
      <c r="C101" s="63"/>
      <c r="D101" s="42"/>
      <c r="E101" s="42"/>
      <c r="F101" s="42"/>
      <c r="G101" s="42"/>
      <c r="H101" s="42"/>
      <c r="I101" s="42"/>
      <c r="J101" s="42"/>
      <c r="K101" s="42"/>
      <c r="L101" s="42"/>
      <c r="M101" s="42"/>
      <c r="N101" s="42"/>
      <c r="O101" s="42"/>
      <c r="P101" s="42"/>
    </row>
    <row r="102" spans="1:16" x14ac:dyDescent="0.25">
      <c r="A102" s="42"/>
      <c r="B102" s="63"/>
      <c r="C102" s="63"/>
      <c r="D102" s="42"/>
      <c r="E102" s="42"/>
      <c r="F102" s="42"/>
      <c r="G102" s="42"/>
      <c r="H102" s="42"/>
      <c r="I102" s="42"/>
      <c r="J102" s="42"/>
      <c r="K102" s="42"/>
      <c r="L102" s="42"/>
      <c r="M102" s="42"/>
      <c r="N102" s="42"/>
      <c r="O102" s="42"/>
      <c r="P102" s="42"/>
    </row>
    <row r="103" spans="1:16" x14ac:dyDescent="0.25">
      <c r="A103" s="42"/>
      <c r="B103" s="63"/>
      <c r="C103" s="63"/>
      <c r="D103" s="42"/>
      <c r="E103" s="42"/>
      <c r="F103" s="42"/>
      <c r="G103" s="42"/>
      <c r="H103" s="42"/>
      <c r="I103" s="42"/>
      <c r="J103" s="42"/>
      <c r="K103" s="42"/>
      <c r="L103" s="42"/>
      <c r="M103" s="42"/>
      <c r="N103" s="42"/>
      <c r="O103" s="42"/>
      <c r="P103" s="42"/>
    </row>
    <row r="104" spans="1:16" x14ac:dyDescent="0.25">
      <c r="A104" s="42"/>
      <c r="B104" s="63"/>
      <c r="C104" s="63"/>
      <c r="D104" s="42"/>
      <c r="E104" s="42"/>
      <c r="F104" s="42"/>
      <c r="G104" s="42"/>
      <c r="H104" s="42"/>
      <c r="I104" s="42"/>
      <c r="J104" s="42"/>
      <c r="K104" s="42"/>
      <c r="L104" s="42"/>
      <c r="M104" s="42"/>
      <c r="N104" s="42"/>
      <c r="O104" s="42"/>
      <c r="P104" s="42"/>
    </row>
    <row r="105" spans="1:16" x14ac:dyDescent="0.25">
      <c r="A105" s="42"/>
      <c r="B105" s="63"/>
      <c r="C105" s="63"/>
      <c r="D105" s="42"/>
      <c r="E105" s="42"/>
      <c r="F105" s="42"/>
      <c r="G105" s="42"/>
      <c r="H105" s="42"/>
      <c r="I105" s="42"/>
      <c r="J105" s="42"/>
      <c r="K105" s="42"/>
      <c r="L105" s="42"/>
      <c r="M105" s="42"/>
      <c r="N105" s="42"/>
      <c r="O105" s="42"/>
      <c r="P105" s="42"/>
    </row>
    <row r="106" spans="1:16" x14ac:dyDescent="0.25">
      <c r="A106" s="42"/>
      <c r="B106" s="63"/>
      <c r="C106" s="63"/>
      <c r="D106" s="42"/>
      <c r="E106" s="42"/>
      <c r="F106" s="42"/>
      <c r="G106" s="42"/>
      <c r="H106" s="42"/>
      <c r="I106" s="42"/>
      <c r="J106" s="42"/>
      <c r="K106" s="42"/>
      <c r="L106" s="42"/>
      <c r="M106" s="42"/>
      <c r="N106" s="42"/>
      <c r="O106" s="42"/>
      <c r="P106" s="42"/>
    </row>
    <row r="107" spans="1:16" x14ac:dyDescent="0.25">
      <c r="A107" s="42"/>
      <c r="B107" s="63"/>
      <c r="C107" s="63"/>
      <c r="D107" s="42"/>
      <c r="E107" s="42"/>
      <c r="F107" s="42"/>
      <c r="G107" s="42"/>
      <c r="H107" s="42"/>
      <c r="I107" s="42"/>
      <c r="J107" s="42"/>
      <c r="K107" s="42"/>
      <c r="L107" s="42"/>
      <c r="M107" s="42"/>
      <c r="N107" s="42"/>
      <c r="O107" s="42"/>
      <c r="P107" s="42"/>
    </row>
    <row r="108" spans="1:16" x14ac:dyDescent="0.25">
      <c r="A108" s="42"/>
      <c r="B108" s="63"/>
      <c r="C108" s="63"/>
      <c r="D108" s="42"/>
      <c r="E108" s="42"/>
      <c r="F108" s="42"/>
      <c r="G108" s="42"/>
      <c r="H108" s="42"/>
      <c r="I108" s="42"/>
      <c r="J108" s="42"/>
      <c r="K108" s="42"/>
      <c r="L108" s="42"/>
      <c r="M108" s="42"/>
      <c r="N108" s="42"/>
      <c r="O108" s="42"/>
      <c r="P108" s="42"/>
    </row>
    <row r="109" spans="1:16" x14ac:dyDescent="0.25">
      <c r="A109" s="42"/>
      <c r="B109" s="63"/>
      <c r="C109" s="63"/>
      <c r="D109" s="42"/>
      <c r="E109" s="42"/>
      <c r="F109" s="42"/>
      <c r="G109" s="42"/>
      <c r="H109" s="42"/>
      <c r="I109" s="42"/>
      <c r="J109" s="42"/>
      <c r="K109" s="42"/>
      <c r="L109" s="42"/>
      <c r="M109" s="42"/>
      <c r="N109" s="42"/>
      <c r="O109" s="42"/>
      <c r="P109" s="42"/>
    </row>
    <row r="110" spans="1:16" x14ac:dyDescent="0.25">
      <c r="A110" s="42"/>
      <c r="B110" s="63"/>
      <c r="C110" s="63"/>
      <c r="D110" s="42"/>
      <c r="E110" s="42"/>
      <c r="F110" s="42"/>
      <c r="G110" s="42"/>
      <c r="H110" s="42"/>
      <c r="I110" s="42"/>
      <c r="J110" s="42"/>
      <c r="K110" s="42"/>
      <c r="L110" s="42"/>
      <c r="M110" s="42"/>
      <c r="N110" s="42"/>
      <c r="O110" s="42"/>
      <c r="P110" s="42"/>
    </row>
    <row r="111" spans="1:16" x14ac:dyDescent="0.25">
      <c r="A111" s="42"/>
      <c r="B111" s="63"/>
      <c r="C111" s="63"/>
      <c r="D111" s="42"/>
      <c r="E111" s="42"/>
      <c r="F111" s="42"/>
      <c r="G111" s="42"/>
      <c r="H111" s="42"/>
      <c r="I111" s="42"/>
      <c r="J111" s="42"/>
      <c r="K111" s="42"/>
      <c r="L111" s="42"/>
      <c r="M111" s="42"/>
      <c r="N111" s="42"/>
      <c r="O111" s="42"/>
      <c r="P111" s="42"/>
    </row>
    <row r="112" spans="1:16" x14ac:dyDescent="0.25">
      <c r="A112" s="42"/>
      <c r="B112" s="63"/>
      <c r="C112" s="63"/>
      <c r="D112" s="42"/>
      <c r="E112" s="42"/>
      <c r="F112" s="42"/>
      <c r="G112" s="42"/>
      <c r="H112" s="42"/>
      <c r="I112" s="42"/>
      <c r="J112" s="42"/>
      <c r="K112" s="42"/>
      <c r="L112" s="42"/>
      <c r="M112" s="42"/>
      <c r="N112" s="42"/>
      <c r="O112" s="42"/>
      <c r="P112" s="42"/>
    </row>
    <row r="113" spans="1:16" x14ac:dyDescent="0.25">
      <c r="A113" s="42"/>
      <c r="B113" s="63"/>
      <c r="C113" s="63"/>
      <c r="D113" s="42"/>
      <c r="E113" s="42"/>
      <c r="F113" s="42"/>
      <c r="G113" s="42"/>
      <c r="H113" s="42"/>
      <c r="I113" s="42"/>
      <c r="J113" s="42"/>
      <c r="K113" s="42"/>
      <c r="L113" s="42"/>
      <c r="M113" s="42"/>
      <c r="N113" s="42"/>
      <c r="O113" s="42"/>
      <c r="P113" s="42"/>
    </row>
    <row r="114" spans="1:16" x14ac:dyDescent="0.25">
      <c r="A114" s="42"/>
      <c r="B114" s="63"/>
      <c r="C114" s="63"/>
      <c r="D114" s="42"/>
      <c r="E114" s="42"/>
      <c r="F114" s="42"/>
      <c r="G114" s="42"/>
      <c r="H114" s="42"/>
      <c r="I114" s="42"/>
      <c r="J114" s="42"/>
      <c r="K114" s="42"/>
      <c r="L114" s="42"/>
      <c r="M114" s="42"/>
      <c r="N114" s="42"/>
      <c r="O114" s="42"/>
      <c r="P114" s="42"/>
    </row>
    <row r="115" spans="1:16" x14ac:dyDescent="0.25">
      <c r="A115" s="42"/>
      <c r="B115" s="63"/>
      <c r="C115" s="63"/>
      <c r="D115" s="42"/>
      <c r="E115" s="42"/>
      <c r="F115" s="42"/>
      <c r="G115" s="42"/>
      <c r="H115" s="42"/>
      <c r="I115" s="42"/>
      <c r="J115" s="42"/>
      <c r="K115" s="42"/>
      <c r="L115" s="42"/>
      <c r="M115" s="42"/>
      <c r="N115" s="42"/>
      <c r="O115" s="42"/>
      <c r="P115" s="42"/>
    </row>
    <row r="116" spans="1:16" x14ac:dyDescent="0.25">
      <c r="A116" s="42"/>
      <c r="B116" s="63"/>
      <c r="C116" s="63"/>
      <c r="D116" s="42"/>
      <c r="E116" s="42"/>
      <c r="F116" s="42"/>
      <c r="G116" s="42"/>
      <c r="H116" s="42"/>
      <c r="I116" s="42"/>
      <c r="J116" s="42"/>
      <c r="K116" s="42"/>
      <c r="L116" s="42"/>
      <c r="M116" s="42"/>
      <c r="N116" s="42"/>
      <c r="O116" s="42"/>
      <c r="P116" s="42"/>
    </row>
    <row r="117" spans="1:16" x14ac:dyDescent="0.25">
      <c r="A117" s="42"/>
      <c r="B117" s="63"/>
      <c r="C117" s="63"/>
      <c r="D117" s="42"/>
      <c r="E117" s="42"/>
      <c r="F117" s="42"/>
      <c r="G117" s="42"/>
      <c r="H117" s="42"/>
      <c r="I117" s="42"/>
      <c r="J117" s="42"/>
      <c r="K117" s="42"/>
      <c r="L117" s="42"/>
      <c r="M117" s="42"/>
      <c r="N117" s="42"/>
      <c r="O117" s="42"/>
      <c r="P117" s="42"/>
    </row>
    <row r="118" spans="1:16" x14ac:dyDescent="0.25">
      <c r="A118" s="42"/>
      <c r="B118" s="63"/>
      <c r="C118" s="63"/>
      <c r="D118" s="42"/>
      <c r="E118" s="42"/>
      <c r="F118" s="42"/>
      <c r="G118" s="42"/>
      <c r="H118" s="42"/>
      <c r="I118" s="42"/>
      <c r="J118" s="42"/>
      <c r="K118" s="42"/>
      <c r="L118" s="42"/>
      <c r="M118" s="42"/>
      <c r="N118" s="42"/>
      <c r="O118" s="42"/>
      <c r="P118" s="42"/>
    </row>
    <row r="119" spans="1:16" x14ac:dyDescent="0.25">
      <c r="A119" s="42"/>
      <c r="B119" s="63"/>
      <c r="C119" s="63"/>
      <c r="D119" s="42"/>
      <c r="E119" s="42"/>
      <c r="F119" s="42"/>
      <c r="G119" s="42"/>
      <c r="H119" s="42"/>
      <c r="I119" s="42"/>
      <c r="J119" s="42"/>
      <c r="K119" s="42"/>
      <c r="L119" s="42"/>
      <c r="M119" s="42"/>
      <c r="N119" s="42"/>
      <c r="O119" s="42"/>
      <c r="P119" s="42"/>
    </row>
    <row r="120" spans="1:16" x14ac:dyDescent="0.25">
      <c r="A120" s="42"/>
      <c r="B120" s="63"/>
      <c r="C120" s="63"/>
      <c r="D120" s="42"/>
      <c r="E120" s="42"/>
      <c r="F120" s="42"/>
      <c r="G120" s="42"/>
      <c r="H120" s="42"/>
      <c r="I120" s="42"/>
      <c r="J120" s="42"/>
      <c r="K120" s="42"/>
      <c r="L120" s="42"/>
      <c r="M120" s="42"/>
      <c r="N120" s="42"/>
      <c r="O120" s="42"/>
      <c r="P120" s="42"/>
    </row>
    <row r="121" spans="1:16" x14ac:dyDescent="0.25">
      <c r="A121" s="42"/>
      <c r="B121" s="63"/>
      <c r="C121" s="63"/>
      <c r="D121" s="42"/>
      <c r="E121" s="42"/>
      <c r="F121" s="42"/>
      <c r="G121" s="42"/>
      <c r="H121" s="42"/>
      <c r="I121" s="42"/>
      <c r="J121" s="42"/>
      <c r="K121" s="42"/>
      <c r="L121" s="42"/>
      <c r="M121" s="42"/>
      <c r="N121" s="42"/>
      <c r="O121" s="42"/>
      <c r="P121" s="42"/>
    </row>
    <row r="122" spans="1:16" x14ac:dyDescent="0.25">
      <c r="A122" s="42"/>
      <c r="B122" s="63"/>
      <c r="C122" s="63"/>
      <c r="D122" s="42"/>
      <c r="E122" s="42"/>
      <c r="F122" s="42"/>
      <c r="G122" s="42"/>
      <c r="H122" s="42"/>
      <c r="I122" s="42"/>
      <c r="J122" s="42"/>
      <c r="K122" s="42"/>
      <c r="L122" s="42"/>
      <c r="M122" s="42"/>
      <c r="N122" s="42"/>
      <c r="O122" s="42"/>
      <c r="P122" s="42"/>
    </row>
    <row r="123" spans="1:16" x14ac:dyDescent="0.25">
      <c r="A123" s="42"/>
      <c r="B123" s="63"/>
      <c r="C123" s="63"/>
      <c r="D123" s="42"/>
      <c r="E123" s="42"/>
      <c r="F123" s="42"/>
      <c r="G123" s="42"/>
      <c r="H123" s="42"/>
      <c r="I123" s="42"/>
      <c r="J123" s="42"/>
      <c r="K123" s="42"/>
      <c r="L123" s="42"/>
      <c r="M123" s="42"/>
      <c r="N123" s="42"/>
      <c r="O123" s="42"/>
      <c r="P123" s="42"/>
    </row>
    <row r="124" spans="1:16" x14ac:dyDescent="0.25">
      <c r="A124" s="42"/>
      <c r="B124" s="63"/>
      <c r="C124" s="63"/>
      <c r="D124" s="42"/>
      <c r="E124" s="42"/>
      <c r="F124" s="42"/>
      <c r="G124" s="42"/>
      <c r="H124" s="42"/>
      <c r="I124" s="42"/>
      <c r="J124" s="42"/>
      <c r="K124" s="42"/>
      <c r="L124" s="42"/>
      <c r="M124" s="42"/>
      <c r="N124" s="42"/>
      <c r="O124" s="42"/>
      <c r="P124" s="42"/>
    </row>
    <row r="125" spans="1:16" x14ac:dyDescent="0.25">
      <c r="A125" s="42"/>
      <c r="B125" s="63"/>
      <c r="C125" s="63"/>
      <c r="D125" s="42"/>
      <c r="E125" s="42"/>
      <c r="F125" s="42"/>
      <c r="G125" s="42"/>
      <c r="H125" s="42"/>
      <c r="I125" s="42"/>
      <c r="J125" s="42"/>
      <c r="K125" s="42"/>
      <c r="L125" s="42"/>
      <c r="M125" s="42"/>
      <c r="N125" s="42"/>
      <c r="O125" s="42"/>
      <c r="P125" s="42"/>
    </row>
    <row r="126" spans="1:16" x14ac:dyDescent="0.25">
      <c r="A126" s="42"/>
      <c r="B126" s="63"/>
      <c r="C126" s="63"/>
      <c r="D126" s="42"/>
      <c r="E126" s="42"/>
      <c r="F126" s="42"/>
      <c r="G126" s="42"/>
      <c r="H126" s="42"/>
      <c r="I126" s="42"/>
      <c r="J126" s="42"/>
      <c r="K126" s="42"/>
      <c r="L126" s="42"/>
      <c r="M126" s="42"/>
      <c r="N126" s="42"/>
      <c r="O126" s="42"/>
      <c r="P126" s="42"/>
    </row>
    <row r="127" spans="1:16" x14ac:dyDescent="0.25">
      <c r="A127" s="42"/>
      <c r="B127" s="63"/>
      <c r="C127" s="63"/>
      <c r="D127" s="42"/>
      <c r="E127" s="42"/>
      <c r="F127" s="42"/>
      <c r="G127" s="42"/>
      <c r="H127" s="42"/>
      <c r="I127" s="42"/>
      <c r="J127" s="42"/>
      <c r="K127" s="42"/>
      <c r="L127" s="42"/>
      <c r="M127" s="42"/>
      <c r="N127" s="42"/>
      <c r="O127" s="42"/>
      <c r="P127" s="42"/>
    </row>
    <row r="128" spans="1:16" x14ac:dyDescent="0.25">
      <c r="A128" s="42"/>
      <c r="B128" s="63"/>
      <c r="C128" s="63"/>
      <c r="D128" s="42"/>
      <c r="E128" s="42"/>
      <c r="F128" s="42"/>
      <c r="G128" s="42"/>
      <c r="H128" s="42"/>
      <c r="I128" s="42"/>
      <c r="J128" s="42"/>
      <c r="K128" s="42"/>
      <c r="L128" s="42"/>
      <c r="M128" s="42"/>
      <c r="N128" s="42"/>
      <c r="O128" s="42"/>
      <c r="P128" s="42"/>
    </row>
    <row r="129" spans="1:16" x14ac:dyDescent="0.25">
      <c r="A129" s="42"/>
      <c r="B129" s="63"/>
      <c r="C129" s="63"/>
      <c r="D129" s="42"/>
      <c r="E129" s="42"/>
      <c r="F129" s="42"/>
      <c r="G129" s="42"/>
      <c r="H129" s="42"/>
      <c r="I129" s="42"/>
      <c r="J129" s="42"/>
      <c r="K129" s="42"/>
      <c r="L129" s="42"/>
      <c r="M129" s="42"/>
      <c r="N129" s="42"/>
      <c r="O129" s="42"/>
      <c r="P129" s="42"/>
    </row>
    <row r="130" spans="1:16" x14ac:dyDescent="0.25">
      <c r="A130" s="42"/>
      <c r="B130" s="63"/>
      <c r="C130" s="63"/>
      <c r="D130" s="42"/>
      <c r="E130" s="42"/>
      <c r="F130" s="42"/>
      <c r="G130" s="42"/>
      <c r="H130" s="42"/>
      <c r="I130" s="42"/>
      <c r="J130" s="42"/>
      <c r="K130" s="42"/>
      <c r="L130" s="42"/>
      <c r="M130" s="42"/>
      <c r="N130" s="42"/>
      <c r="O130" s="42"/>
      <c r="P130" s="42"/>
    </row>
    <row r="131" spans="1:16" x14ac:dyDescent="0.25">
      <c r="A131" s="42"/>
      <c r="B131" s="63"/>
      <c r="C131" s="63"/>
      <c r="D131" s="42"/>
      <c r="E131" s="42"/>
      <c r="F131" s="42"/>
      <c r="G131" s="42"/>
      <c r="H131" s="42"/>
      <c r="I131" s="42"/>
      <c r="J131" s="42"/>
      <c r="K131" s="42"/>
      <c r="L131" s="42"/>
      <c r="M131" s="42"/>
      <c r="N131" s="42"/>
      <c r="O131" s="42"/>
      <c r="P131" s="42"/>
    </row>
    <row r="132" spans="1:16" x14ac:dyDescent="0.25">
      <c r="A132" s="42"/>
      <c r="B132" s="63"/>
      <c r="C132" s="63"/>
      <c r="D132" s="42"/>
      <c r="E132" s="42"/>
      <c r="F132" s="42"/>
      <c r="G132" s="42"/>
      <c r="H132" s="42"/>
      <c r="I132" s="42"/>
      <c r="J132" s="42"/>
      <c r="K132" s="42"/>
      <c r="L132" s="42"/>
      <c r="M132" s="42"/>
      <c r="N132" s="42"/>
      <c r="O132" s="42"/>
      <c r="P132" s="42"/>
    </row>
    <row r="133" spans="1:16" x14ac:dyDescent="0.25">
      <c r="A133" s="42"/>
      <c r="B133" s="63"/>
      <c r="C133" s="63"/>
      <c r="D133" s="42"/>
      <c r="E133" s="42"/>
      <c r="F133" s="42"/>
      <c r="G133" s="42"/>
      <c r="H133" s="42"/>
      <c r="I133" s="42"/>
      <c r="J133" s="42"/>
      <c r="K133" s="42"/>
      <c r="L133" s="42"/>
      <c r="M133" s="42"/>
      <c r="N133" s="42"/>
      <c r="O133" s="42"/>
      <c r="P133" s="42"/>
    </row>
    <row r="134" spans="1:16" x14ac:dyDescent="0.25">
      <c r="A134" s="42"/>
      <c r="B134" s="63"/>
      <c r="C134" s="63"/>
      <c r="D134" s="42"/>
      <c r="E134" s="42"/>
      <c r="F134" s="42"/>
      <c r="G134" s="42"/>
      <c r="H134" s="42"/>
      <c r="I134" s="42"/>
      <c r="J134" s="42"/>
      <c r="K134" s="42"/>
      <c r="L134" s="42"/>
      <c r="M134" s="42"/>
      <c r="N134" s="42"/>
      <c r="O134" s="42"/>
      <c r="P134" s="42"/>
    </row>
    <row r="135" spans="1:16" x14ac:dyDescent="0.25">
      <c r="A135" s="42"/>
      <c r="B135" s="63"/>
      <c r="C135" s="63"/>
      <c r="D135" s="42"/>
      <c r="E135" s="42"/>
      <c r="F135" s="42"/>
      <c r="G135" s="42"/>
      <c r="H135" s="42"/>
      <c r="I135" s="42"/>
      <c r="J135" s="42"/>
      <c r="K135" s="42"/>
      <c r="L135" s="42"/>
      <c r="M135" s="42"/>
      <c r="N135" s="42"/>
      <c r="O135" s="42"/>
      <c r="P135" s="42"/>
    </row>
    <row r="136" spans="1:16" x14ac:dyDescent="0.25">
      <c r="A136" s="42"/>
      <c r="B136" s="63"/>
      <c r="C136" s="63"/>
      <c r="D136" s="42"/>
      <c r="E136" s="42"/>
      <c r="F136" s="42"/>
      <c r="G136" s="42"/>
      <c r="H136" s="42"/>
      <c r="I136" s="42"/>
      <c r="J136" s="42"/>
      <c r="K136" s="42"/>
      <c r="L136" s="42"/>
      <c r="M136" s="42"/>
      <c r="N136" s="42"/>
      <c r="O136" s="42"/>
      <c r="P136" s="42"/>
    </row>
    <row r="137" spans="1:16" x14ac:dyDescent="0.25">
      <c r="A137" s="42"/>
      <c r="B137" s="63"/>
      <c r="C137" s="63"/>
      <c r="D137" s="42"/>
      <c r="E137" s="42"/>
      <c r="F137" s="42"/>
      <c r="G137" s="42"/>
      <c r="H137" s="42"/>
      <c r="I137" s="42"/>
      <c r="J137" s="42"/>
      <c r="K137" s="42"/>
      <c r="L137" s="42"/>
      <c r="M137" s="42"/>
      <c r="N137" s="42"/>
      <c r="O137" s="42"/>
      <c r="P137" s="42"/>
    </row>
    <row r="138" spans="1:16" x14ac:dyDescent="0.25">
      <c r="A138" s="42"/>
      <c r="B138" s="63"/>
      <c r="C138" s="63"/>
      <c r="D138" s="42"/>
      <c r="E138" s="42"/>
      <c r="F138" s="42"/>
      <c r="G138" s="42"/>
      <c r="H138" s="42"/>
      <c r="I138" s="42"/>
      <c r="J138" s="42"/>
      <c r="K138" s="42"/>
      <c r="L138" s="42"/>
      <c r="M138" s="42"/>
      <c r="N138" s="42"/>
      <c r="O138" s="42"/>
      <c r="P138" s="42"/>
    </row>
    <row r="139" spans="1:16" x14ac:dyDescent="0.25">
      <c r="A139" s="42"/>
      <c r="B139" s="63"/>
      <c r="C139" s="63"/>
      <c r="D139" s="42"/>
      <c r="E139" s="42"/>
      <c r="F139" s="42"/>
      <c r="G139" s="42"/>
      <c r="H139" s="42"/>
      <c r="I139" s="42"/>
      <c r="J139" s="42"/>
      <c r="K139" s="42"/>
      <c r="L139" s="42"/>
      <c r="M139" s="42"/>
      <c r="N139" s="42"/>
      <c r="O139" s="42"/>
      <c r="P139" s="42"/>
    </row>
    <row r="140" spans="1:16" x14ac:dyDescent="0.25">
      <c r="A140" s="42"/>
      <c r="B140" s="63"/>
      <c r="C140" s="63"/>
      <c r="D140" s="42"/>
      <c r="E140" s="42"/>
      <c r="F140" s="42"/>
      <c r="G140" s="42"/>
      <c r="H140" s="42"/>
      <c r="I140" s="42"/>
      <c r="J140" s="42"/>
      <c r="K140" s="42"/>
      <c r="L140" s="42"/>
      <c r="M140" s="42"/>
      <c r="N140" s="42"/>
      <c r="O140" s="42"/>
      <c r="P140" s="42"/>
    </row>
    <row r="141" spans="1:16" x14ac:dyDescent="0.25">
      <c r="A141" s="42"/>
      <c r="B141" s="63"/>
      <c r="C141" s="63"/>
      <c r="D141" s="42"/>
      <c r="E141" s="42"/>
      <c r="F141" s="42"/>
      <c r="G141" s="42"/>
      <c r="H141" s="42"/>
      <c r="I141" s="42"/>
      <c r="J141" s="42"/>
      <c r="K141" s="42"/>
      <c r="L141" s="42"/>
      <c r="M141" s="42"/>
      <c r="N141" s="42"/>
      <c r="O141" s="42"/>
      <c r="P141" s="42"/>
    </row>
    <row r="142" spans="1:16" x14ac:dyDescent="0.25">
      <c r="A142" s="42"/>
      <c r="B142" s="63"/>
      <c r="C142" s="63"/>
      <c r="D142" s="42"/>
      <c r="E142" s="42"/>
      <c r="F142" s="42"/>
      <c r="G142" s="42"/>
      <c r="H142" s="42"/>
      <c r="I142" s="42"/>
      <c r="J142" s="42"/>
      <c r="K142" s="42"/>
      <c r="L142" s="42"/>
      <c r="M142" s="42"/>
      <c r="N142" s="42"/>
      <c r="O142" s="42"/>
      <c r="P142" s="42"/>
    </row>
    <row r="143" spans="1:16" x14ac:dyDescent="0.25">
      <c r="A143" s="42"/>
      <c r="B143" s="63"/>
      <c r="C143" s="63"/>
      <c r="D143" s="42"/>
      <c r="E143" s="42"/>
      <c r="F143" s="42"/>
      <c r="G143" s="42"/>
      <c r="H143" s="42"/>
      <c r="I143" s="42"/>
      <c r="J143" s="42"/>
      <c r="K143" s="42"/>
      <c r="L143" s="42"/>
      <c r="M143" s="42"/>
      <c r="N143" s="42"/>
      <c r="O143" s="42"/>
      <c r="P143" s="42"/>
    </row>
    <row r="144" spans="1:16" x14ac:dyDescent="0.25">
      <c r="A144" s="42"/>
      <c r="B144" s="63"/>
      <c r="C144" s="63"/>
      <c r="D144" s="42"/>
      <c r="E144" s="42"/>
      <c r="F144" s="42"/>
      <c r="G144" s="42"/>
      <c r="H144" s="42"/>
      <c r="I144" s="42"/>
      <c r="J144" s="42"/>
      <c r="K144" s="42"/>
      <c r="L144" s="42"/>
      <c r="M144" s="42"/>
      <c r="N144" s="42"/>
      <c r="O144" s="42"/>
      <c r="P144" s="42"/>
    </row>
    <row r="145" spans="1:16" x14ac:dyDescent="0.25">
      <c r="A145" s="42"/>
      <c r="B145" s="63"/>
      <c r="C145" s="63"/>
      <c r="D145" s="42"/>
      <c r="E145" s="42"/>
      <c r="F145" s="42"/>
      <c r="G145" s="42"/>
      <c r="H145" s="42"/>
      <c r="I145" s="42"/>
      <c r="J145" s="42"/>
      <c r="K145" s="42"/>
      <c r="L145" s="42"/>
      <c r="M145" s="42"/>
      <c r="N145" s="42"/>
      <c r="O145" s="42"/>
      <c r="P145" s="42"/>
    </row>
    <row r="146" spans="1:16" x14ac:dyDescent="0.25">
      <c r="A146" s="42"/>
      <c r="B146" s="63"/>
      <c r="C146" s="63"/>
      <c r="D146" s="42"/>
      <c r="E146" s="42"/>
      <c r="F146" s="42"/>
      <c r="G146" s="42"/>
      <c r="H146" s="42"/>
      <c r="I146" s="42"/>
      <c r="J146" s="42"/>
      <c r="K146" s="42"/>
      <c r="L146" s="42"/>
      <c r="M146" s="42"/>
      <c r="N146" s="42"/>
      <c r="O146" s="42"/>
      <c r="P146" s="42"/>
    </row>
    <row r="147" spans="1:16" x14ac:dyDescent="0.25">
      <c r="A147" s="42"/>
      <c r="B147" s="63"/>
      <c r="C147" s="63"/>
      <c r="D147" s="42"/>
      <c r="E147" s="42"/>
      <c r="F147" s="42"/>
      <c r="G147" s="42"/>
      <c r="H147" s="42"/>
      <c r="I147" s="42"/>
      <c r="J147" s="42"/>
      <c r="K147" s="42"/>
      <c r="L147" s="42"/>
      <c r="M147" s="42"/>
      <c r="N147" s="42"/>
      <c r="O147" s="42"/>
      <c r="P147" s="42"/>
    </row>
    <row r="148" spans="1:16" x14ac:dyDescent="0.25">
      <c r="A148" s="42"/>
      <c r="B148" s="63"/>
      <c r="C148" s="63"/>
      <c r="D148" s="42"/>
      <c r="E148" s="42"/>
      <c r="F148" s="42"/>
      <c r="G148" s="42"/>
      <c r="H148" s="42"/>
      <c r="I148" s="42"/>
      <c r="J148" s="42"/>
      <c r="K148" s="42"/>
      <c r="L148" s="42"/>
      <c r="M148" s="42"/>
      <c r="N148" s="42"/>
      <c r="O148" s="42"/>
      <c r="P148" s="42"/>
    </row>
    <row r="149" spans="1:16" x14ac:dyDescent="0.25">
      <c r="A149" s="42"/>
      <c r="B149" s="63"/>
      <c r="C149" s="63"/>
      <c r="D149" s="42"/>
      <c r="E149" s="42"/>
      <c r="F149" s="42"/>
      <c r="G149" s="42"/>
      <c r="H149" s="42"/>
      <c r="I149" s="42"/>
      <c r="J149" s="42"/>
      <c r="K149" s="42"/>
      <c r="L149" s="42"/>
      <c r="M149" s="42"/>
      <c r="N149" s="42"/>
      <c r="O149" s="42"/>
      <c r="P149" s="42"/>
    </row>
    <row r="150" spans="1:16" x14ac:dyDescent="0.25">
      <c r="A150" s="42"/>
      <c r="B150" s="63"/>
      <c r="C150" s="63"/>
      <c r="D150" s="42"/>
      <c r="E150" s="42"/>
      <c r="F150" s="42"/>
      <c r="G150" s="42"/>
      <c r="H150" s="42"/>
      <c r="I150" s="42"/>
      <c r="J150" s="42"/>
      <c r="K150" s="42"/>
      <c r="L150" s="42"/>
      <c r="M150" s="42"/>
      <c r="N150" s="42"/>
      <c r="O150" s="42"/>
      <c r="P150" s="42"/>
    </row>
    <row r="151" spans="1:16" x14ac:dyDescent="0.25">
      <c r="A151" s="42"/>
      <c r="B151" s="63"/>
      <c r="C151" s="63"/>
      <c r="D151" s="42"/>
      <c r="E151" s="42"/>
      <c r="F151" s="42"/>
      <c r="G151" s="42"/>
      <c r="H151" s="42"/>
      <c r="I151" s="42"/>
      <c r="J151" s="42"/>
      <c r="K151" s="42"/>
      <c r="L151" s="42"/>
      <c r="M151" s="42"/>
      <c r="N151" s="42"/>
      <c r="O151" s="42"/>
      <c r="P151" s="42"/>
    </row>
    <row r="152" spans="1:16" x14ac:dyDescent="0.25">
      <c r="A152" s="42"/>
      <c r="B152" s="63"/>
      <c r="C152" s="63"/>
      <c r="D152" s="42"/>
      <c r="E152" s="42"/>
      <c r="F152" s="42"/>
      <c r="G152" s="42"/>
      <c r="H152" s="42"/>
      <c r="I152" s="42"/>
      <c r="J152" s="42"/>
      <c r="K152" s="42"/>
      <c r="L152" s="42"/>
      <c r="M152" s="42"/>
      <c r="N152" s="42"/>
      <c r="O152" s="42"/>
      <c r="P152" s="42"/>
    </row>
    <row r="153" spans="1:16" x14ac:dyDescent="0.25">
      <c r="A153" s="42"/>
      <c r="B153" s="63"/>
      <c r="C153" s="63"/>
      <c r="D153" s="42"/>
      <c r="E153" s="42"/>
      <c r="F153" s="42"/>
      <c r="G153" s="42"/>
      <c r="H153" s="42"/>
      <c r="I153" s="42"/>
      <c r="J153" s="42"/>
      <c r="K153" s="42"/>
      <c r="L153" s="42"/>
      <c r="M153" s="42"/>
      <c r="N153" s="42"/>
      <c r="O153" s="42"/>
      <c r="P153" s="42"/>
    </row>
    <row r="154" spans="1:16" x14ac:dyDescent="0.25">
      <c r="A154" s="42"/>
      <c r="B154" s="63"/>
      <c r="C154" s="63"/>
      <c r="D154" s="42"/>
      <c r="E154" s="42"/>
      <c r="F154" s="42"/>
      <c r="G154" s="42"/>
      <c r="H154" s="42"/>
      <c r="I154" s="42"/>
      <c r="J154" s="42"/>
      <c r="K154" s="42"/>
      <c r="L154" s="42"/>
      <c r="M154" s="42"/>
      <c r="N154" s="42"/>
      <c r="O154" s="42"/>
      <c r="P154" s="42"/>
    </row>
    <row r="155" spans="1:16" x14ac:dyDescent="0.25">
      <c r="A155" s="42"/>
      <c r="B155" s="63"/>
      <c r="C155" s="63"/>
      <c r="D155" s="42"/>
      <c r="E155" s="42"/>
      <c r="F155" s="42"/>
      <c r="G155" s="42"/>
      <c r="H155" s="42"/>
      <c r="I155" s="42"/>
      <c r="J155" s="42"/>
      <c r="K155" s="42"/>
      <c r="L155" s="42"/>
      <c r="M155" s="42"/>
      <c r="N155" s="42"/>
      <c r="O155" s="42"/>
      <c r="P155" s="42"/>
    </row>
    <row r="156" spans="1:16" x14ac:dyDescent="0.25">
      <c r="A156" s="42"/>
      <c r="B156" s="63"/>
      <c r="C156" s="63"/>
      <c r="D156" s="42"/>
      <c r="E156" s="42"/>
      <c r="F156" s="42"/>
      <c r="G156" s="42"/>
      <c r="H156" s="42"/>
      <c r="I156" s="42"/>
      <c r="J156" s="42"/>
      <c r="K156" s="42"/>
      <c r="L156" s="42"/>
      <c r="M156" s="42"/>
      <c r="N156" s="42"/>
      <c r="O156" s="42"/>
      <c r="P156" s="42"/>
    </row>
    <row r="157" spans="1:16" x14ac:dyDescent="0.25">
      <c r="A157" s="42"/>
      <c r="B157" s="63"/>
      <c r="C157" s="63"/>
      <c r="D157" s="42"/>
      <c r="E157" s="42"/>
      <c r="F157" s="42"/>
      <c r="G157" s="42"/>
      <c r="H157" s="42"/>
      <c r="I157" s="42"/>
      <c r="J157" s="42"/>
      <c r="K157" s="42"/>
      <c r="L157" s="42"/>
      <c r="M157" s="42"/>
      <c r="N157" s="42"/>
      <c r="O157" s="42"/>
      <c r="P157" s="42"/>
    </row>
    <row r="158" spans="1:16" x14ac:dyDescent="0.25">
      <c r="A158" s="42"/>
      <c r="B158" s="63"/>
      <c r="C158" s="63"/>
      <c r="D158" s="42"/>
      <c r="E158" s="42"/>
      <c r="F158" s="42"/>
      <c r="G158" s="42"/>
      <c r="H158" s="42"/>
      <c r="I158" s="42"/>
      <c r="J158" s="42"/>
      <c r="K158" s="42"/>
      <c r="L158" s="42"/>
      <c r="M158" s="42"/>
      <c r="N158" s="42"/>
      <c r="O158" s="42"/>
      <c r="P158" s="42"/>
    </row>
    <row r="159" spans="1:16" x14ac:dyDescent="0.25">
      <c r="A159" s="42"/>
      <c r="B159" s="63"/>
      <c r="C159" s="63"/>
      <c r="D159" s="42"/>
      <c r="E159" s="42"/>
      <c r="F159" s="42"/>
      <c r="G159" s="42"/>
      <c r="H159" s="42"/>
      <c r="I159" s="42"/>
      <c r="J159" s="42"/>
      <c r="K159" s="42"/>
      <c r="L159" s="42"/>
      <c r="M159" s="42"/>
      <c r="N159" s="42"/>
      <c r="O159" s="42"/>
      <c r="P159" s="42"/>
    </row>
  </sheetData>
  <sheetProtection password="DF47" sheet="1" objects="1" scenarios="1" selectLockedCells="1"/>
  <mergeCells count="124">
    <mergeCell ref="B36:C36"/>
    <mergeCell ref="B37:C37"/>
    <mergeCell ref="B20:C20"/>
    <mergeCell ref="B21:C21"/>
    <mergeCell ref="B22:C22"/>
    <mergeCell ref="B23:C23"/>
    <mergeCell ref="B24:C24"/>
    <mergeCell ref="B25:C25"/>
    <mergeCell ref="B16:C16"/>
    <mergeCell ref="B17:C17"/>
    <mergeCell ref="B18:C18"/>
    <mergeCell ref="A1:P1"/>
    <mergeCell ref="R12:U12"/>
    <mergeCell ref="B30:C30"/>
    <mergeCell ref="B31:C31"/>
    <mergeCell ref="B32:C32"/>
    <mergeCell ref="B33:C33"/>
    <mergeCell ref="B34:C34"/>
    <mergeCell ref="B35:C35"/>
    <mergeCell ref="B26:C26"/>
    <mergeCell ref="B27:C27"/>
    <mergeCell ref="B28:C28"/>
    <mergeCell ref="B29:C29"/>
    <mergeCell ref="B19:C19"/>
    <mergeCell ref="M31:P31"/>
    <mergeCell ref="M28:P28"/>
    <mergeCell ref="M21:P21"/>
    <mergeCell ref="M22:P22"/>
    <mergeCell ref="H20:K20"/>
    <mergeCell ref="M19:P19"/>
    <mergeCell ref="A7:B7"/>
    <mergeCell ref="A8:B8"/>
    <mergeCell ref="H28:K28"/>
    <mergeCell ref="H29:K29"/>
    <mergeCell ref="D17:G17"/>
    <mergeCell ref="D18:G18"/>
    <mergeCell ref="D19:G19"/>
    <mergeCell ref="D20:G20"/>
    <mergeCell ref="H12:K12"/>
    <mergeCell ref="M12:P12"/>
    <mergeCell ref="D13:G13"/>
    <mergeCell ref="D14:G14"/>
    <mergeCell ref="D15:G15"/>
    <mergeCell ref="D16:G16"/>
    <mergeCell ref="H15:K15"/>
    <mergeCell ref="H16:K16"/>
    <mergeCell ref="H24:K24"/>
    <mergeCell ref="H25:K25"/>
    <mergeCell ref="H26:K26"/>
    <mergeCell ref="H27:K27"/>
    <mergeCell ref="H21:K21"/>
    <mergeCell ref="H22:K22"/>
    <mergeCell ref="H23:K23"/>
    <mergeCell ref="H17:K17"/>
    <mergeCell ref="H18:K18"/>
    <mergeCell ref="H19:K19"/>
    <mergeCell ref="M26:P26"/>
    <mergeCell ref="M27:P27"/>
    <mergeCell ref="M15:P15"/>
    <mergeCell ref="M16:P16"/>
    <mergeCell ref="M17:P17"/>
    <mergeCell ref="M18:P18"/>
    <mergeCell ref="M24:P24"/>
    <mergeCell ref="M25:P25"/>
    <mergeCell ref="M20:P20"/>
    <mergeCell ref="M23:P23"/>
    <mergeCell ref="D38:K38"/>
    <mergeCell ref="M35:P35"/>
    <mergeCell ref="M36:P36"/>
    <mergeCell ref="M37:P37"/>
    <mergeCell ref="M38:P38"/>
    <mergeCell ref="M29:P29"/>
    <mergeCell ref="M30:P30"/>
    <mergeCell ref="M33:P33"/>
    <mergeCell ref="M34:P34"/>
    <mergeCell ref="H34:K34"/>
    <mergeCell ref="H36:K36"/>
    <mergeCell ref="H37:K37"/>
    <mergeCell ref="H30:K30"/>
    <mergeCell ref="H31:K31"/>
    <mergeCell ref="H32:K32"/>
    <mergeCell ref="H33:K33"/>
    <mergeCell ref="M32:P32"/>
    <mergeCell ref="H35:K35"/>
    <mergeCell ref="D35:G35"/>
    <mergeCell ref="D36:G36"/>
    <mergeCell ref="D37:G37"/>
    <mergeCell ref="D29:G29"/>
    <mergeCell ref="D30:G30"/>
    <mergeCell ref="D31:G31"/>
    <mergeCell ref="D21:G21"/>
    <mergeCell ref="D22:G22"/>
    <mergeCell ref="D33:G33"/>
    <mergeCell ref="D34:G34"/>
    <mergeCell ref="D23:G23"/>
    <mergeCell ref="D24:G24"/>
    <mergeCell ref="D25:G25"/>
    <mergeCell ref="D26:G26"/>
    <mergeCell ref="D27:G27"/>
    <mergeCell ref="D28:G28"/>
    <mergeCell ref="B38:C38"/>
    <mergeCell ref="A2:P2"/>
    <mergeCell ref="A4:P4"/>
    <mergeCell ref="B13:C13"/>
    <mergeCell ref="K6:L6"/>
    <mergeCell ref="K7:L7"/>
    <mergeCell ref="M8:P8"/>
    <mergeCell ref="A5:P5"/>
    <mergeCell ref="B15:C15"/>
    <mergeCell ref="M7:P7"/>
    <mergeCell ref="M6:P6"/>
    <mergeCell ref="B12:C12"/>
    <mergeCell ref="D12:G12"/>
    <mergeCell ref="H13:K13"/>
    <mergeCell ref="H14:K14"/>
    <mergeCell ref="A10:P10"/>
    <mergeCell ref="M13:P13"/>
    <mergeCell ref="M14:P14"/>
    <mergeCell ref="A6:B6"/>
    <mergeCell ref="C6:F6"/>
    <mergeCell ref="C7:F7"/>
    <mergeCell ref="C8:F8"/>
    <mergeCell ref="B14:C14"/>
    <mergeCell ref="D32:G32"/>
  </mergeCells>
  <phoneticPr fontId="41" type="noConversion"/>
  <conditionalFormatting sqref="M7:P7">
    <cfRule type="containsText" dxfId="6" priority="2" operator="containsText" text="linked cell">
      <formula>NOT(ISERROR(SEARCH("linked cell",M7)))</formula>
    </cfRule>
  </conditionalFormatting>
  <conditionalFormatting sqref="C6:P8">
    <cfRule type="containsText" dxfId="5" priority="1" operator="containsText" text="linked">
      <formula>NOT(ISERROR(SEARCH("linked",C6)))</formula>
    </cfRule>
  </conditionalFormatting>
  <printOptions horizontalCentered="1"/>
  <pageMargins left="0.25" right="0.25" top="0.5" bottom="0.25" header="0.3" footer="0.3"/>
  <pageSetup scale="96" orientation="landscape" blackAndWhite="1" r:id="rId1"/>
  <headerFooter>
    <oddHeader>&amp;LLIHTC</oddHeader>
  </headerFooter>
  <extLst>
    <ext xmlns:mx="http://schemas.microsoft.com/office/mac/excel/2008/main" uri="{64002731-A6B0-56B0-2670-7721B7C09600}">
      <mx:PLV Mode="1" OnePage="0" WScale="93"/>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D102 RECONCILIATION</vt:lpstr>
      <vt:lpstr>D101 CONT DRAW</vt:lpstr>
      <vt:lpstr>DSHA USE ONLY</vt:lpstr>
      <vt:lpstr>D101 PAGE 2</vt:lpstr>
      <vt:lpstr>D104 NOTES</vt:lpstr>
      <vt:lpstr>D104A SUB TERMS</vt:lpstr>
      <vt:lpstr>D104B SUB DRAW</vt:lpstr>
      <vt:lpstr>D105 SUB ATTEST</vt:lpstr>
      <vt:lpstr>D106 VENDORS</vt:lpstr>
      <vt:lpstr>STORED MATERIALS</vt:lpstr>
      <vt:lpstr>D103 GEN REQ</vt:lpstr>
      <vt:lpstr>'D101 CONT DRAW'!Print_Area</vt:lpstr>
      <vt:lpstr>'D102 RECONCILIATION'!Print_Area</vt:lpstr>
      <vt:lpstr>'D104 NOTES'!Print_Area</vt:lpstr>
      <vt:lpstr>'D104A SUB TERMS'!Print_Area</vt:lpstr>
      <vt:lpstr>'D104B SUB DRAW'!Print_Area</vt:lpstr>
      <vt:lpstr>'D106 VENDORS'!Print_Area</vt:lpstr>
      <vt:lpstr>'STORED MATERIALS'!Print_Area</vt:lpstr>
      <vt:lpstr>'D104A SUB TERMS'!Print_Titles</vt:lpstr>
      <vt:lpstr>'D104B SUB DRAW'!Print_Titles</vt:lpstr>
      <vt:lpstr>'D105 SUB ATTEST'!Print_Titles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dc:creator>
  <cp:lastModifiedBy>Stephanie Griffin</cp:lastModifiedBy>
  <cp:lastPrinted>2021-08-04T14:23:47Z</cp:lastPrinted>
  <dcterms:created xsi:type="dcterms:W3CDTF">2012-06-20T19:21:30Z</dcterms:created>
  <dcterms:modified xsi:type="dcterms:W3CDTF">2021-08-04T14:27:13Z</dcterms:modified>
</cp:coreProperties>
</file>