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codeName="ThisWorkbook" autoCompressPictures="0"/>
  <mc:AlternateContent xmlns:mc="http://schemas.openxmlformats.org/markup-compatibility/2006">
    <mc:Choice Requires="x15">
      <x15ac:absPath xmlns:x15ac="http://schemas.microsoft.com/office/spreadsheetml/2010/11/ac" url="C:\Users\stephanie.griffin\Desktop\"/>
    </mc:Choice>
  </mc:AlternateContent>
  <xr:revisionPtr revIDLastSave="0" documentId="13_ncr:1_{9EE08A65-A0FE-4B1E-A017-B6A4BA5FC2FD}" xr6:coauthVersionLast="36" xr6:coauthVersionMax="36" xr10:uidLastSave="{00000000-0000-0000-0000-000000000000}"/>
  <bookViews>
    <workbookView xWindow="0" yWindow="0" windowWidth="17100" windowHeight="10500" tabRatio="837" xr2:uid="{00000000-000D-0000-FFFF-FFFF00000000}"/>
  </bookViews>
  <sheets>
    <sheet name="D102 RECONCILIATION" sheetId="4" r:id="rId1"/>
    <sheet name="D101 CONT DRAW" sheetId="1" r:id="rId2"/>
    <sheet name="DSHA USE ONLY" sheetId="19" state="hidden" r:id="rId3"/>
    <sheet name="D101 PAGE 2" sheetId="20" r:id="rId4"/>
    <sheet name="D104 NOTES" sheetId="21" r:id="rId5"/>
    <sheet name="D104A SUB TERMS" sheetId="16" r:id="rId6"/>
    <sheet name="D104B SUB DRAW" sheetId="12" r:id="rId7"/>
    <sheet name="D105 SUB ATTEST" sheetId="9" r:id="rId8"/>
    <sheet name="D106 VENDORS" sheetId="15" r:id="rId9"/>
    <sheet name="STORED MATERIALS" sheetId="17" r:id="rId10"/>
    <sheet name="D103 GEN REQ" sheetId="7" state="hidden" r:id="rId11"/>
  </sheets>
  <definedNames>
    <definedName name="_xlnm.Print_Area" localSheetId="1">'D101 CONT DRAW'!$A$1:$K$84</definedName>
    <definedName name="_xlnm.Print_Area" localSheetId="0">'D102 RECONCILIATION'!$A$1:$I$66</definedName>
    <definedName name="_xlnm.Print_Area" localSheetId="4">'D104 NOTES'!$A$1:$I$52</definedName>
    <definedName name="_xlnm.Print_Area" localSheetId="5">'D104A SUB TERMS'!$A$1:$K$67</definedName>
    <definedName name="_xlnm.Print_Area" localSheetId="6">'D104B SUB DRAW'!$A$1:$J$84</definedName>
    <definedName name="_xlnm.Print_Area" localSheetId="8">'D106 VENDORS'!$A$1:$P$38</definedName>
    <definedName name="_xlnm.Print_Area" localSheetId="9">'STORED MATERIALS'!$A$1:$O$36</definedName>
    <definedName name="_xlnm.Print_Titles" localSheetId="5">'D104A SUB TERMS'!$2:$10</definedName>
    <definedName name="_xlnm.Print_Titles" localSheetId="6">'D104B SUB DRAW'!$2:$10</definedName>
    <definedName name="_xlnm.Print_Titles" localSheetId="7">'D105 SUB ATTEST'!$2:$7</definedName>
  </definedNames>
  <calcPr calcId="191029"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H59" i="1" l="1"/>
  <c r="I59" i="1"/>
  <c r="H60" i="4"/>
  <c r="F59" i="1"/>
  <c r="J59" i="1"/>
  <c r="H47" i="1"/>
  <c r="I47" i="1"/>
  <c r="H48" i="4"/>
  <c r="F47" i="1"/>
  <c r="J47" i="1"/>
  <c r="H48" i="1"/>
  <c r="I48" i="1"/>
  <c r="H49" i="4"/>
  <c r="F48" i="1"/>
  <c r="J48" i="1"/>
  <c r="H49" i="1"/>
  <c r="I49" i="1"/>
  <c r="H50" i="4"/>
  <c r="F49" i="1"/>
  <c r="J49" i="1"/>
  <c r="H50" i="1"/>
  <c r="I50" i="1"/>
  <c r="H51" i="4"/>
  <c r="F50" i="1"/>
  <c r="J50" i="1"/>
  <c r="H51" i="1"/>
  <c r="I51" i="1"/>
  <c r="H52" i="4"/>
  <c r="F51" i="1"/>
  <c r="J51" i="1"/>
  <c r="H52" i="1"/>
  <c r="I52" i="1"/>
  <c r="H53" i="4"/>
  <c r="F52" i="1"/>
  <c r="J52" i="1"/>
  <c r="H53" i="1"/>
  <c r="I53" i="1"/>
  <c r="H54" i="4"/>
  <c r="F53" i="1"/>
  <c r="J53" i="1"/>
  <c r="H54" i="1"/>
  <c r="I54" i="1"/>
  <c r="H55" i="4"/>
  <c r="F54" i="1"/>
  <c r="J54" i="1"/>
  <c r="H55" i="1"/>
  <c r="I55" i="1"/>
  <c r="H56" i="4"/>
  <c r="F55" i="1"/>
  <c r="J55" i="1"/>
  <c r="H56" i="1"/>
  <c r="I56" i="1"/>
  <c r="H57" i="4"/>
  <c r="F56" i="1"/>
  <c r="J56" i="1"/>
  <c r="H57" i="1"/>
  <c r="I57" i="1"/>
  <c r="H58" i="4"/>
  <c r="F57" i="1"/>
  <c r="J57" i="1"/>
  <c r="H58" i="1"/>
  <c r="I58" i="1"/>
  <c r="H59" i="4"/>
  <c r="F58" i="1"/>
  <c r="J58" i="1"/>
  <c r="H28" i="1"/>
  <c r="I28" i="1"/>
  <c r="H29" i="4"/>
  <c r="F28" i="1"/>
  <c r="J28" i="1"/>
  <c r="H29" i="1"/>
  <c r="I29" i="1"/>
  <c r="H30" i="4"/>
  <c r="F29" i="1"/>
  <c r="J29" i="1"/>
  <c r="H30" i="1"/>
  <c r="I30" i="1"/>
  <c r="H31" i="4"/>
  <c r="F30" i="1"/>
  <c r="J30" i="1"/>
  <c r="H31" i="1"/>
  <c r="I31" i="1"/>
  <c r="H32" i="4"/>
  <c r="F31" i="1"/>
  <c r="J31" i="1"/>
  <c r="H32" i="1"/>
  <c r="I32" i="1"/>
  <c r="H33" i="4"/>
  <c r="F32" i="1"/>
  <c r="J32" i="1"/>
  <c r="H33" i="1"/>
  <c r="I33" i="1"/>
  <c r="H34" i="4"/>
  <c r="F33" i="1"/>
  <c r="J33" i="1"/>
  <c r="H34" i="1"/>
  <c r="I34" i="1"/>
  <c r="H35" i="4"/>
  <c r="F34" i="1"/>
  <c r="J34" i="1"/>
  <c r="H35" i="1"/>
  <c r="I35" i="1"/>
  <c r="H36" i="4"/>
  <c r="F35" i="1"/>
  <c r="J35" i="1"/>
  <c r="H36" i="1"/>
  <c r="I36" i="1"/>
  <c r="H37" i="4"/>
  <c r="F36" i="1"/>
  <c r="J36" i="1"/>
  <c r="H37" i="1"/>
  <c r="I37" i="1"/>
  <c r="H38" i="4"/>
  <c r="F37" i="1"/>
  <c r="J37" i="1"/>
  <c r="H38" i="1"/>
  <c r="I38" i="1"/>
  <c r="H39" i="4"/>
  <c r="F38" i="1"/>
  <c r="J38" i="1"/>
  <c r="H39" i="1"/>
  <c r="I39" i="1"/>
  <c r="H40" i="4"/>
  <c r="F39" i="1"/>
  <c r="J39" i="1"/>
  <c r="H40" i="1"/>
  <c r="I40" i="1"/>
  <c r="H41" i="4"/>
  <c r="F40" i="1"/>
  <c r="J40" i="1"/>
  <c r="H41" i="1"/>
  <c r="I41" i="1"/>
  <c r="H42" i="4"/>
  <c r="F41" i="1"/>
  <c r="J41" i="1"/>
  <c r="H42" i="1"/>
  <c r="I42" i="1"/>
  <c r="H43" i="4"/>
  <c r="F42" i="1"/>
  <c r="J42" i="1"/>
  <c r="H43" i="1"/>
  <c r="I43" i="1"/>
  <c r="H44" i="4"/>
  <c r="F43" i="1"/>
  <c r="J43" i="1"/>
  <c r="H44" i="1"/>
  <c r="I44" i="1"/>
  <c r="H45" i="4"/>
  <c r="F44" i="1"/>
  <c r="J44" i="1"/>
  <c r="H45" i="1"/>
  <c r="I45" i="1"/>
  <c r="H46" i="4"/>
  <c r="F45" i="1"/>
  <c r="J45" i="1"/>
  <c r="H46" i="1"/>
  <c r="I46" i="1"/>
  <c r="H47" i="4"/>
  <c r="F46" i="1"/>
  <c r="J46" i="1"/>
  <c r="H20" i="1"/>
  <c r="I20" i="1"/>
  <c r="H21" i="4"/>
  <c r="F20" i="1"/>
  <c r="J20" i="1"/>
  <c r="H21" i="1"/>
  <c r="I21" i="1"/>
  <c r="H22" i="4"/>
  <c r="F21" i="1"/>
  <c r="J21" i="1"/>
  <c r="H22" i="1"/>
  <c r="I22" i="1"/>
  <c r="H23" i="4"/>
  <c r="F22" i="1"/>
  <c r="J22" i="1"/>
  <c r="H23" i="1"/>
  <c r="I23" i="1"/>
  <c r="H24" i="4"/>
  <c r="F23" i="1"/>
  <c r="J23" i="1"/>
  <c r="H24" i="1"/>
  <c r="I24" i="1"/>
  <c r="H25" i="4"/>
  <c r="F24" i="1"/>
  <c r="J24" i="1"/>
  <c r="H25" i="1"/>
  <c r="I25" i="1"/>
  <c r="H26" i="4"/>
  <c r="F25" i="1"/>
  <c r="J25" i="1"/>
  <c r="H26" i="1"/>
  <c r="I26" i="1"/>
  <c r="H27" i="4"/>
  <c r="F26" i="1"/>
  <c r="J26" i="1"/>
  <c r="H27" i="1"/>
  <c r="I27" i="1"/>
  <c r="H28" i="4"/>
  <c r="F27" i="1"/>
  <c r="J27" i="1"/>
  <c r="H19" i="1"/>
  <c r="I19" i="1"/>
  <c r="H20" i="4"/>
  <c r="F19" i="1"/>
  <c r="J19" i="1"/>
  <c r="H18" i="1"/>
  <c r="I18" i="1"/>
  <c r="H19" i="4"/>
  <c r="F18" i="1"/>
  <c r="J18" i="1"/>
  <c r="H17" i="1"/>
  <c r="I17" i="1"/>
  <c r="H18" i="4"/>
  <c r="F17" i="1"/>
  <c r="J17" i="1"/>
  <c r="K18" i="1"/>
  <c r="K26" i="1"/>
  <c r="K27" i="1"/>
  <c r="K28" i="1"/>
  <c r="K29" i="1"/>
  <c r="K31" i="1"/>
  <c r="K35" i="1"/>
  <c r="K40" i="1"/>
  <c r="K50" i="1"/>
  <c r="K52" i="1"/>
  <c r="K53" i="1"/>
  <c r="K54" i="1"/>
  <c r="K56" i="1"/>
  <c r="K57" i="1"/>
  <c r="K58" i="1"/>
  <c r="K59" i="1"/>
  <c r="K17" i="1"/>
  <c r="K19" i="1"/>
  <c r="K20" i="1"/>
  <c r="K21" i="1"/>
  <c r="K22" i="1"/>
  <c r="K23" i="1"/>
  <c r="K24" i="1"/>
  <c r="K25" i="1"/>
  <c r="K30" i="1"/>
  <c r="K32" i="1"/>
  <c r="K33" i="1"/>
  <c r="K34" i="1"/>
  <c r="K36" i="1"/>
  <c r="K37" i="1"/>
  <c r="K38" i="1"/>
  <c r="K39" i="1"/>
  <c r="K41" i="1"/>
  <c r="K42" i="1"/>
  <c r="K43" i="1"/>
  <c r="K44" i="1"/>
  <c r="K45" i="1"/>
  <c r="K46" i="1"/>
  <c r="K47" i="1"/>
  <c r="K48" i="1"/>
  <c r="K49" i="1"/>
  <c r="K51" i="1"/>
  <c r="K55" i="1"/>
  <c r="K60" i="1"/>
  <c r="I60" i="1"/>
  <c r="F60" i="1"/>
  <c r="J60" i="1"/>
  <c r="H62" i="4"/>
  <c r="F61" i="1"/>
  <c r="H61" i="1"/>
  <c r="I61" i="1"/>
  <c r="K61" i="1"/>
  <c r="H63" i="4"/>
  <c r="F62" i="1"/>
  <c r="H62" i="1"/>
  <c r="I62" i="1"/>
  <c r="K62" i="1"/>
  <c r="I64" i="1"/>
  <c r="H65" i="4"/>
  <c r="F64" i="1"/>
  <c r="K64" i="1"/>
  <c r="I63" i="1"/>
  <c r="H64" i="4"/>
  <c r="F63" i="1"/>
  <c r="K63" i="1"/>
  <c r="K65" i="1"/>
  <c r="J64" i="1"/>
  <c r="J63" i="1"/>
  <c r="I65" i="1"/>
  <c r="H60" i="1"/>
  <c r="H65" i="1"/>
  <c r="U16" i="15"/>
  <c r="U17" i="15"/>
  <c r="U18" i="15"/>
  <c r="U19" i="15"/>
  <c r="U20" i="15"/>
  <c r="U21" i="15"/>
  <c r="U22" i="15"/>
  <c r="U23" i="15"/>
  <c r="U24" i="15"/>
  <c r="U25" i="15"/>
  <c r="U26" i="15"/>
  <c r="U27" i="15"/>
  <c r="U28" i="15"/>
  <c r="U29" i="15"/>
  <c r="U30" i="15"/>
  <c r="U31" i="15"/>
  <c r="U32" i="15"/>
  <c r="U33" i="15"/>
  <c r="U34" i="15"/>
  <c r="U35" i="15"/>
  <c r="U15" i="15"/>
  <c r="S34" i="15"/>
  <c r="S35" i="15"/>
  <c r="S36" i="15"/>
  <c r="S16" i="15"/>
  <c r="S17" i="15"/>
  <c r="S18" i="15"/>
  <c r="S19" i="15"/>
  <c r="S20" i="15"/>
  <c r="S21" i="15"/>
  <c r="S22" i="15"/>
  <c r="S23" i="15"/>
  <c r="S24" i="15"/>
  <c r="S25" i="15"/>
  <c r="S26" i="15"/>
  <c r="S27" i="15"/>
  <c r="S28" i="15"/>
  <c r="S29" i="15"/>
  <c r="S30" i="15"/>
  <c r="S31" i="15"/>
  <c r="S32" i="15"/>
  <c r="S33" i="15"/>
  <c r="S15" i="15"/>
  <c r="P14" i="12"/>
  <c r="P15" i="12"/>
  <c r="P16" i="12"/>
  <c r="P17" i="12"/>
  <c r="P18" i="12"/>
  <c r="P19" i="12"/>
  <c r="P20" i="12"/>
  <c r="P21" i="12"/>
  <c r="P22" i="12"/>
  <c r="P23" i="12"/>
  <c r="P24" i="12"/>
  <c r="P25" i="12"/>
  <c r="P26" i="12"/>
  <c r="P27" i="12"/>
  <c r="P28" i="12"/>
  <c r="P29" i="12"/>
  <c r="P30" i="12"/>
  <c r="P31" i="12"/>
  <c r="P32" i="12"/>
  <c r="P33" i="12"/>
  <c r="P34" i="12"/>
  <c r="P13" i="12"/>
  <c r="N21" i="12"/>
  <c r="N22" i="12"/>
  <c r="N23" i="12"/>
  <c r="N24" i="12"/>
  <c r="N25" i="12"/>
  <c r="N26" i="12"/>
  <c r="N27" i="12"/>
  <c r="N28" i="12"/>
  <c r="N29" i="12"/>
  <c r="N30" i="12"/>
  <c r="N31" i="12"/>
  <c r="N32" i="12"/>
  <c r="N33" i="12"/>
  <c r="N20" i="12"/>
  <c r="N15" i="12"/>
  <c r="N16" i="12"/>
  <c r="N17" i="12"/>
  <c r="N18" i="12"/>
  <c r="N19" i="12"/>
  <c r="N14" i="12"/>
  <c r="N13" i="12"/>
  <c r="C61" i="1"/>
  <c r="G60" i="1"/>
  <c r="G65" i="1"/>
  <c r="F65" i="1"/>
  <c r="C64" i="1"/>
  <c r="C63" i="1"/>
  <c r="E62" i="1"/>
  <c r="C62" i="1"/>
  <c r="C31" i="1"/>
  <c r="B13" i="15"/>
  <c r="C58" i="1"/>
  <c r="D58" i="1"/>
  <c r="E61" i="4"/>
  <c r="E66" i="4"/>
  <c r="D8" i="1"/>
  <c r="D9" i="1"/>
  <c r="E61" i="1"/>
  <c r="D10" i="1"/>
  <c r="C51" i="1"/>
  <c r="C52" i="1"/>
  <c r="C53" i="1"/>
  <c r="C54" i="1"/>
  <c r="C55" i="1"/>
  <c r="C56" i="1"/>
  <c r="C27" i="1"/>
  <c r="C28" i="1"/>
  <c r="C29" i="1"/>
  <c r="C30" i="1"/>
  <c r="C32" i="1"/>
  <c r="C33" i="1"/>
  <c r="C34" i="1"/>
  <c r="C35" i="1"/>
  <c r="C36" i="1"/>
  <c r="C37" i="1"/>
  <c r="C38" i="1"/>
  <c r="C39" i="1"/>
  <c r="C40" i="1"/>
  <c r="C41" i="1"/>
  <c r="C42" i="1"/>
  <c r="C43" i="1"/>
  <c r="C44" i="1"/>
  <c r="C45" i="1"/>
  <c r="C46" i="1"/>
  <c r="C47" i="1"/>
  <c r="C48" i="1"/>
  <c r="C49" i="1"/>
  <c r="C50" i="1"/>
  <c r="C26" i="1"/>
  <c r="C25" i="1"/>
  <c r="C24" i="1"/>
  <c r="C18" i="1"/>
  <c r="C19" i="1"/>
  <c r="C20" i="1"/>
  <c r="C21" i="1"/>
  <c r="C22" i="1"/>
  <c r="C23" i="1"/>
  <c r="C17" i="1"/>
  <c r="C59" i="1"/>
  <c r="C57" i="1"/>
  <c r="M8" i="15"/>
  <c r="C8" i="15"/>
  <c r="C7" i="15"/>
  <c r="C6" i="15"/>
  <c r="K9" i="9"/>
  <c r="C9" i="9"/>
  <c r="C8" i="9"/>
  <c r="G8" i="12"/>
  <c r="B8" i="12"/>
  <c r="B7" i="12"/>
  <c r="B6" i="12"/>
  <c r="G8" i="16"/>
  <c r="B8" i="16"/>
  <c r="B7" i="16"/>
  <c r="B6" i="16"/>
  <c r="K8" i="17"/>
  <c r="B8" i="17"/>
  <c r="B7" i="17"/>
  <c r="B6" i="17"/>
  <c r="J74" i="1"/>
  <c r="J10" i="1"/>
  <c r="E65" i="12"/>
  <c r="H65" i="12"/>
  <c r="I65" i="12"/>
  <c r="E73" i="12"/>
  <c r="H73" i="12"/>
  <c r="I73" i="12"/>
  <c r="E40" i="12"/>
  <c r="H40" i="12"/>
  <c r="I40" i="12"/>
  <c r="E48" i="12"/>
  <c r="H48" i="12"/>
  <c r="I48" i="12"/>
  <c r="E56" i="12"/>
  <c r="H56" i="12"/>
  <c r="I56" i="12"/>
  <c r="E57" i="12"/>
  <c r="H57" i="12"/>
  <c r="I57" i="12"/>
  <c r="E58" i="12"/>
  <c r="H58" i="12"/>
  <c r="I58" i="12"/>
  <c r="E66" i="12"/>
  <c r="H66" i="12"/>
  <c r="I66" i="12"/>
  <c r="E74" i="12"/>
  <c r="H74" i="12"/>
  <c r="I74" i="12"/>
  <c r="E41" i="12"/>
  <c r="H41" i="12"/>
  <c r="I41" i="12"/>
  <c r="E49" i="12"/>
  <c r="H49" i="12"/>
  <c r="I49" i="12"/>
  <c r="G34" i="7"/>
  <c r="I9" i="4"/>
  <c r="G7" i="12"/>
  <c r="I8" i="4"/>
  <c r="G6" i="16"/>
  <c r="F61" i="4"/>
  <c r="F66" i="4"/>
  <c r="A1" i="15"/>
  <c r="A1" i="9"/>
  <c r="A1" i="21"/>
  <c r="A1" i="12"/>
  <c r="A1" i="16"/>
  <c r="A1" i="7"/>
  <c r="A1" i="17"/>
  <c r="A1" i="1"/>
  <c r="B14" i="15"/>
  <c r="B15" i="15"/>
  <c r="B16" i="15"/>
  <c r="B17" i="15"/>
  <c r="B18" i="15"/>
  <c r="B19" i="15"/>
  <c r="B20" i="15"/>
  <c r="B21" i="15"/>
  <c r="B22" i="15"/>
  <c r="B23" i="15"/>
  <c r="B24" i="15"/>
  <c r="B25" i="15"/>
  <c r="B26" i="15"/>
  <c r="B27" i="15"/>
  <c r="B28" i="15"/>
  <c r="B29" i="15"/>
  <c r="B30" i="15"/>
  <c r="B31" i="15"/>
  <c r="B32" i="15"/>
  <c r="B33" i="15"/>
  <c r="B34" i="15"/>
  <c r="B35" i="15"/>
  <c r="B36" i="15"/>
  <c r="B37" i="15"/>
  <c r="E59" i="12"/>
  <c r="H59" i="12"/>
  <c r="I59" i="12"/>
  <c r="E60" i="12"/>
  <c r="H60" i="12"/>
  <c r="I60" i="12"/>
  <c r="E61" i="12"/>
  <c r="H61" i="12"/>
  <c r="I61" i="12"/>
  <c r="E62" i="12"/>
  <c r="H62" i="12"/>
  <c r="I62" i="12"/>
  <c r="E63" i="12"/>
  <c r="H63" i="12"/>
  <c r="I63" i="12"/>
  <c r="E64" i="12"/>
  <c r="H64" i="12"/>
  <c r="I64" i="12"/>
  <c r="E67" i="12"/>
  <c r="H67" i="12"/>
  <c r="I67" i="12"/>
  <c r="E68" i="12"/>
  <c r="H68" i="12"/>
  <c r="I68" i="12"/>
  <c r="E69" i="12"/>
  <c r="H69" i="12"/>
  <c r="I69" i="12"/>
  <c r="E70" i="12"/>
  <c r="H70" i="12"/>
  <c r="I70" i="12"/>
  <c r="E71" i="12"/>
  <c r="H71" i="12"/>
  <c r="I71" i="12"/>
  <c r="E72" i="12"/>
  <c r="H72" i="12"/>
  <c r="I72" i="12"/>
  <c r="E75" i="12"/>
  <c r="H75" i="12"/>
  <c r="I75" i="12"/>
  <c r="E76" i="12"/>
  <c r="H76" i="12"/>
  <c r="I76" i="12"/>
  <c r="E77" i="12"/>
  <c r="H77" i="12"/>
  <c r="I77" i="12"/>
  <c r="E78" i="12"/>
  <c r="H78" i="12"/>
  <c r="I78" i="12"/>
  <c r="E79" i="12"/>
  <c r="H79" i="12"/>
  <c r="I79" i="12"/>
  <c r="E80" i="12"/>
  <c r="H80" i="12"/>
  <c r="I80" i="12"/>
  <c r="E38" i="12"/>
  <c r="H38" i="12"/>
  <c r="I38" i="12"/>
  <c r="E39" i="12"/>
  <c r="H39" i="12"/>
  <c r="I39" i="12"/>
  <c r="E42" i="12"/>
  <c r="H42" i="12"/>
  <c r="I42" i="12"/>
  <c r="E43" i="12"/>
  <c r="H43" i="12"/>
  <c r="I43" i="12"/>
  <c r="E44" i="12"/>
  <c r="H44" i="12"/>
  <c r="I44" i="12"/>
  <c r="E45" i="12"/>
  <c r="H45" i="12"/>
  <c r="I45" i="12"/>
  <c r="E46" i="12"/>
  <c r="H46" i="12"/>
  <c r="I46" i="12"/>
  <c r="E47" i="12"/>
  <c r="H47" i="12"/>
  <c r="I47" i="12"/>
  <c r="E50" i="12"/>
  <c r="H50" i="12"/>
  <c r="I50" i="12"/>
  <c r="E51" i="12"/>
  <c r="H51" i="12"/>
  <c r="I51" i="12"/>
  <c r="E52" i="12"/>
  <c r="H52" i="12"/>
  <c r="I52" i="12"/>
  <c r="E53" i="12"/>
  <c r="H53" i="12"/>
  <c r="I53" i="12"/>
  <c r="E54" i="12"/>
  <c r="H54" i="12"/>
  <c r="I54" i="12"/>
  <c r="E55" i="12"/>
  <c r="H55" i="12"/>
  <c r="I55" i="12"/>
  <c r="E12" i="12"/>
  <c r="H12" i="12"/>
  <c r="I12" i="12"/>
  <c r="E13" i="12"/>
  <c r="H13" i="12"/>
  <c r="I13" i="12"/>
  <c r="E14" i="12"/>
  <c r="H14" i="12"/>
  <c r="I14" i="12"/>
  <c r="E15" i="12"/>
  <c r="H15" i="12"/>
  <c r="I15" i="12"/>
  <c r="E16" i="12"/>
  <c r="H16" i="12"/>
  <c r="I16" i="12"/>
  <c r="E17" i="12"/>
  <c r="H17" i="12"/>
  <c r="I17" i="12"/>
  <c r="E18" i="12"/>
  <c r="H18" i="12"/>
  <c r="I18" i="12"/>
  <c r="E19" i="12"/>
  <c r="H19" i="12"/>
  <c r="I19" i="12"/>
  <c r="E20" i="12"/>
  <c r="H20" i="12"/>
  <c r="I20" i="12"/>
  <c r="E21" i="12"/>
  <c r="H21" i="12"/>
  <c r="I21" i="12"/>
  <c r="E22" i="12"/>
  <c r="H22" i="12"/>
  <c r="I22" i="12"/>
  <c r="E23" i="12"/>
  <c r="H23" i="12"/>
  <c r="I23" i="12"/>
  <c r="E24" i="12"/>
  <c r="H24" i="12"/>
  <c r="I24" i="12"/>
  <c r="E25" i="12"/>
  <c r="H25" i="12"/>
  <c r="I25" i="12"/>
  <c r="E26" i="12"/>
  <c r="H26" i="12"/>
  <c r="I26" i="12"/>
  <c r="E27" i="12"/>
  <c r="H27" i="12"/>
  <c r="I27" i="12"/>
  <c r="E28" i="12"/>
  <c r="H28" i="12"/>
  <c r="I28" i="12"/>
  <c r="E29" i="12"/>
  <c r="H29" i="12"/>
  <c r="I29" i="12"/>
  <c r="E30" i="12"/>
  <c r="H30" i="12"/>
  <c r="I30" i="12"/>
  <c r="E31" i="12"/>
  <c r="H31" i="12"/>
  <c r="I31" i="12"/>
  <c r="E32" i="12"/>
  <c r="H32" i="12"/>
  <c r="I32" i="12"/>
  <c r="E33" i="12"/>
  <c r="H33" i="12"/>
  <c r="I33" i="12"/>
  <c r="E34" i="12"/>
  <c r="H34" i="12"/>
  <c r="I34" i="12"/>
  <c r="E35" i="12"/>
  <c r="H35" i="12"/>
  <c r="I35" i="12"/>
  <c r="E36" i="12"/>
  <c r="H36" i="12"/>
  <c r="I36" i="12"/>
  <c r="E37" i="12"/>
  <c r="H37" i="12"/>
  <c r="I37" i="12"/>
  <c r="E11" i="12"/>
  <c r="H11" i="12"/>
  <c r="I11" i="12"/>
  <c r="D57" i="12"/>
  <c r="D58" i="12"/>
  <c r="D59" i="12"/>
  <c r="D60" i="12"/>
  <c r="D61" i="12"/>
  <c r="D62" i="12"/>
  <c r="D63" i="12"/>
  <c r="D64" i="12"/>
  <c r="D65" i="12"/>
  <c r="D66" i="12"/>
  <c r="D67" i="12"/>
  <c r="D68" i="12"/>
  <c r="D69" i="12"/>
  <c r="D70" i="12"/>
  <c r="D71" i="12"/>
  <c r="D72" i="12"/>
  <c r="D73" i="12"/>
  <c r="D74" i="12"/>
  <c r="D75" i="12"/>
  <c r="D76" i="12"/>
  <c r="D77" i="12"/>
  <c r="D78" i="12"/>
  <c r="D79" i="12"/>
  <c r="D80"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12" i="12"/>
  <c r="D13" i="12"/>
  <c r="D14" i="12"/>
  <c r="D15" i="12"/>
  <c r="D16" i="12"/>
  <c r="D17" i="12"/>
  <c r="D18" i="12"/>
  <c r="D19" i="12"/>
  <c r="D20" i="12"/>
  <c r="D21" i="12"/>
  <c r="D22" i="12"/>
  <c r="D23" i="12"/>
  <c r="D24" i="12"/>
  <c r="D25" i="12"/>
  <c r="D26" i="12"/>
  <c r="D27" i="12"/>
  <c r="D28" i="12"/>
  <c r="D29" i="12"/>
  <c r="D30" i="12"/>
  <c r="D31" i="12"/>
  <c r="B63" i="12"/>
  <c r="B64" i="12"/>
  <c r="B65" i="12"/>
  <c r="B66" i="12"/>
  <c r="B67" i="12"/>
  <c r="B68" i="12"/>
  <c r="B69" i="12"/>
  <c r="B70" i="12"/>
  <c r="B71" i="12"/>
  <c r="B72" i="12"/>
  <c r="B73" i="12"/>
  <c r="B74" i="12"/>
  <c r="B75" i="12"/>
  <c r="B76" i="12"/>
  <c r="B77" i="12"/>
  <c r="B78" i="12"/>
  <c r="B79" i="12"/>
  <c r="B80" i="12"/>
  <c r="B40" i="12"/>
  <c r="B41" i="12"/>
  <c r="B42" i="12"/>
  <c r="B43" i="12"/>
  <c r="B44" i="12"/>
  <c r="B45" i="12"/>
  <c r="B46" i="12"/>
  <c r="B47" i="12"/>
  <c r="B48" i="12"/>
  <c r="B49" i="12"/>
  <c r="B50" i="12"/>
  <c r="B51" i="12"/>
  <c r="B52" i="12"/>
  <c r="B53" i="12"/>
  <c r="B54" i="12"/>
  <c r="B55" i="12"/>
  <c r="B56" i="12"/>
  <c r="B57" i="12"/>
  <c r="B58" i="12"/>
  <c r="B59" i="12"/>
  <c r="B60" i="12"/>
  <c r="B61" i="12"/>
  <c r="B62"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11" i="12"/>
  <c r="D57" i="1"/>
  <c r="D25" i="1"/>
  <c r="D24" i="1"/>
  <c r="J8" i="12"/>
  <c r="I8" i="12"/>
  <c r="H8" i="12"/>
  <c r="J7" i="12"/>
  <c r="I7" i="12"/>
  <c r="H7" i="12"/>
  <c r="J6" i="12"/>
  <c r="I6" i="12"/>
  <c r="H6" i="12"/>
  <c r="J8" i="16"/>
  <c r="I8" i="16"/>
  <c r="H8" i="16"/>
  <c r="J7" i="16"/>
  <c r="I7" i="16"/>
  <c r="H7" i="16"/>
  <c r="J6" i="16"/>
  <c r="I6" i="16"/>
  <c r="H6" i="16"/>
  <c r="B43" i="7"/>
  <c r="H8" i="7"/>
  <c r="I9" i="20"/>
  <c r="C7" i="20"/>
  <c r="C9" i="20"/>
  <c r="E32" i="20"/>
  <c r="C8" i="20"/>
  <c r="C8" i="7"/>
  <c r="C7" i="7"/>
  <c r="C6" i="7"/>
  <c r="L38" i="15"/>
  <c r="D11" i="12"/>
  <c r="N30" i="17"/>
  <c r="N31" i="17"/>
  <c r="N32" i="17"/>
  <c r="N29" i="17"/>
  <c r="N33" i="17"/>
  <c r="N34" i="17"/>
  <c r="N35" i="17"/>
  <c r="N36" i="17"/>
  <c r="N16" i="17"/>
  <c r="N17" i="17"/>
  <c r="N18" i="17"/>
  <c r="N19" i="17"/>
  <c r="N20" i="17"/>
  <c r="N21" i="17"/>
  <c r="N15" i="17"/>
  <c r="N22" i="17"/>
  <c r="F81" i="12"/>
  <c r="G81" i="12"/>
  <c r="L36" i="17"/>
  <c r="H67" i="1"/>
  <c r="G36" i="17"/>
  <c r="G67" i="1"/>
  <c r="I67" i="1"/>
  <c r="L22" i="17"/>
  <c r="H66" i="1"/>
  <c r="G22" i="17"/>
  <c r="G66" i="1"/>
  <c r="I66" i="1"/>
  <c r="G12" i="7"/>
  <c r="G14" i="7"/>
  <c r="G15" i="7"/>
  <c r="G16" i="7"/>
  <c r="G17" i="7"/>
  <c r="G18" i="7"/>
  <c r="G19" i="7"/>
  <c r="G20" i="7"/>
  <c r="G21" i="7"/>
  <c r="G22" i="7"/>
  <c r="G23" i="7"/>
  <c r="G24" i="7"/>
  <c r="G25" i="7"/>
  <c r="G26" i="7"/>
  <c r="G27" i="7"/>
  <c r="G28" i="7"/>
  <c r="G29" i="7"/>
  <c r="G30" i="7"/>
  <c r="G31" i="7"/>
  <c r="G32" i="7"/>
  <c r="G33" i="7"/>
  <c r="G35" i="7"/>
  <c r="G36" i="7"/>
  <c r="G37" i="7"/>
  <c r="G38" i="7"/>
  <c r="E39" i="7"/>
  <c r="G61" i="4"/>
  <c r="G66" i="4"/>
  <c r="G13" i="7"/>
  <c r="G11" i="7"/>
  <c r="G39" i="7"/>
  <c r="F39" i="7"/>
  <c r="G7" i="16"/>
  <c r="M7" i="15"/>
  <c r="G6" i="12"/>
  <c r="I7" i="20"/>
  <c r="H6" i="7"/>
  <c r="K7" i="17"/>
  <c r="H7" i="7"/>
  <c r="I8" i="20"/>
  <c r="K6" i="17"/>
  <c r="M6" i="15"/>
  <c r="E81" i="12"/>
  <c r="H81" i="12"/>
  <c r="G68" i="1"/>
  <c r="H61" i="4"/>
  <c r="H66" i="4"/>
  <c r="I81" i="12"/>
  <c r="H68" i="1"/>
  <c r="J62" i="1"/>
  <c r="J65" i="1"/>
  <c r="J61" i="1"/>
  <c r="I68" i="1"/>
  <c r="I69" i="1"/>
  <c r="I70" i="1"/>
  <c r="I72" i="1"/>
  <c r="F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B18" authorId="0" shapeId="0" xr:uid="{00000000-0006-0000-0000-000001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B19" authorId="0" shapeId="0" xr:uid="{00000000-0006-0000-0000-000002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indexed="81"/>
            <rFont val="Tahoma"/>
            <family val="2"/>
          </rPr>
          <t xml:space="preserve">
</t>
        </r>
      </text>
    </comment>
    <comment ref="B20" authorId="0" shapeId="0" xr:uid="{00000000-0006-0000-0000-000003000000}">
      <text>
        <r>
          <rPr>
            <i/>
            <sz val="8"/>
            <color indexed="81"/>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B21" authorId="0" shapeId="0" xr:uid="{00000000-0006-0000-0000-000004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B22" authorId="0" shapeId="0" xr:uid="{00000000-0006-0000-0000-000005000000}">
      <text>
        <r>
          <rPr>
            <i/>
            <sz val="8"/>
            <color indexed="81"/>
            <rFont val="Arial"/>
            <family val="2"/>
          </rPr>
          <t>Costs include construction of roadway/parking areas, striping, re-surfacing, seal-coating, parking bumpers, and required signage.</t>
        </r>
        <r>
          <rPr>
            <sz val="8"/>
            <color indexed="81"/>
            <rFont val="Tahoma"/>
            <family val="2"/>
          </rPr>
          <t xml:space="preserve">
</t>
        </r>
      </text>
    </comment>
    <comment ref="B23" authorId="0" shapeId="0" xr:uid="{00000000-0006-0000-0000-000006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B24" authorId="1" shapeId="0" xr:uid="{00000000-0006-0000-0000-000007000000}">
      <text>
        <r>
          <rPr>
            <i/>
            <sz val="8"/>
            <color indexed="81"/>
            <rFont val="Arial"/>
            <family val="2"/>
          </rPr>
          <t>Includes all costs associated with bus stop improvements (shelter, benches, sidewalks, trash receptacles, etc.).</t>
        </r>
      </text>
    </comment>
    <comment ref="B27" authorId="0" shapeId="0" xr:uid="{00000000-0006-0000-0000-000008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B28" authorId="0" shapeId="0" xr:uid="{00000000-0006-0000-0000-000009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B29" authorId="0" shapeId="0" xr:uid="{00000000-0006-0000-0000-00000A00000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B30" authorId="0" shapeId="0" xr:uid="{00000000-0006-0000-0000-00000B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B31" authorId="0" shapeId="0" xr:uid="{00000000-0006-0000-0000-00000C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B32" authorId="0" shapeId="0" xr:uid="{00000000-0006-0000-0000-00000D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B33" authorId="0" shapeId="0" xr:uid="{00000000-0006-0000-0000-00000E000000}">
      <text>
        <r>
          <rPr>
            <i/>
            <sz val="8"/>
            <color indexed="81"/>
            <rFont val="Arial"/>
            <family val="2"/>
          </rPr>
          <t>Costs associated with the installation of trim, window sills, baseboards, and casework.</t>
        </r>
        <r>
          <rPr>
            <sz val="8"/>
            <color indexed="81"/>
            <rFont val="Tahoma"/>
            <family val="2"/>
          </rPr>
          <t xml:space="preserve">
</t>
        </r>
      </text>
    </comment>
    <comment ref="B34" authorId="0" shapeId="0" xr:uid="{00000000-0006-0000-0000-00000F00000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B35" authorId="0" shapeId="0" xr:uid="{00000000-0006-0000-0000-000010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B36" authorId="0" shapeId="0" xr:uid="{00000000-0006-0000-0000-000011000000}">
      <text>
        <r>
          <rPr>
            <i/>
            <sz val="8"/>
            <color indexed="81"/>
            <rFont val="Arial"/>
            <family val="2"/>
          </rPr>
          <t>Costs associated with all insulation types (batt, blown-in, spray-on, fire stopping, rigid, etc.) located at slabs/footers, walls, floors, and attic areas.</t>
        </r>
      </text>
    </comment>
    <comment ref="B37" authorId="0" shapeId="0" xr:uid="{00000000-0006-0000-0000-000012000000}">
      <text>
        <r>
          <rPr>
            <i/>
            <sz val="8"/>
            <color indexed="81"/>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indexed="81"/>
            <rFont val="Tahoma"/>
            <family val="2"/>
          </rPr>
          <t xml:space="preserve">
</t>
        </r>
      </text>
    </comment>
    <comment ref="B38" authorId="0" shapeId="0" xr:uid="{00000000-0006-0000-0000-00001300000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B39" authorId="0" shapeId="0" xr:uid="{00000000-0006-0000-0000-00001400000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B40" authorId="0" shapeId="0" xr:uid="{00000000-0006-0000-0000-000015000000}">
      <text>
        <r>
          <rPr>
            <i/>
            <sz val="8"/>
            <color indexed="81"/>
            <rFont val="Arial"/>
            <family val="2"/>
          </rPr>
          <t>Costs associated with material and installation of all windows, including screens.</t>
        </r>
      </text>
    </comment>
    <comment ref="B41" authorId="0" shapeId="0" xr:uid="{00000000-0006-0000-0000-000016000000}">
      <text>
        <r>
          <rPr>
            <i/>
            <sz val="8"/>
            <color indexed="81"/>
            <rFont val="Arial"/>
            <family val="2"/>
          </rPr>
          <t>Costs associated with gypsum board, spackling, tape, and finishing work.</t>
        </r>
        <r>
          <rPr>
            <sz val="8"/>
            <color indexed="81"/>
            <rFont val="Tahoma"/>
            <family val="2"/>
          </rPr>
          <t xml:space="preserve">
</t>
        </r>
      </text>
    </comment>
    <comment ref="B42" authorId="0" shapeId="0" xr:uid="{00000000-0006-0000-0000-00001700000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B43" authorId="0" shapeId="0" xr:uid="{00000000-0006-0000-0000-000018000000}">
      <text>
        <r>
          <rPr>
            <i/>
            <sz val="8"/>
            <color indexed="81"/>
            <rFont val="Arial"/>
            <family val="2"/>
          </rPr>
          <t>Costs associated with materials and istallation of carpet and/or carpet tiles, padding, and special underlayment for the property.</t>
        </r>
      </text>
    </comment>
    <comment ref="B44" authorId="0" shapeId="0" xr:uid="{00000000-0006-0000-0000-000019000000}">
      <text>
        <r>
          <rPr>
            <i/>
            <sz val="8"/>
            <color indexed="81"/>
            <rFont val="Arial"/>
            <family val="2"/>
          </rPr>
          <t>Costs associated with all ceramic tile installation including flooring, tub surrounds, and backsplashes.</t>
        </r>
      </text>
    </comment>
    <comment ref="B45" authorId="0" shapeId="0" xr:uid="{00000000-0006-0000-0000-00001A000000}">
      <text>
        <r>
          <rPr>
            <i/>
            <sz val="8"/>
            <color indexed="81"/>
            <rFont val="Arial"/>
            <family val="2"/>
          </rPr>
          <t>Costs associated with all interior and exterior painting as defined in the specifications and manufacturer’s recommendations.</t>
        </r>
      </text>
    </comment>
    <comment ref="B46" authorId="0" shapeId="0" xr:uid="{00000000-0006-0000-0000-00001B000000}">
      <text>
        <r>
          <rPr>
            <i/>
            <sz val="8"/>
            <color indexed="81"/>
            <rFont val="Arial"/>
            <family val="2"/>
          </rPr>
          <t>Costs associated with any window treatments (blinds, curtains, etc.) on the property.</t>
        </r>
      </text>
    </comment>
    <comment ref="B47" authorId="0" shapeId="0" xr:uid="{00000000-0006-0000-0000-00001C000000}">
      <text>
        <r>
          <rPr>
            <i/>
            <sz val="8"/>
            <color indexed="81"/>
            <rFont val="Arial"/>
            <family val="2"/>
          </rPr>
          <t>Costs include fire extinguishers, handicap accessibility requirements, mailboxes, unit and building identification numbers, and closet shelving and vinyl coated components.</t>
        </r>
      </text>
    </comment>
    <comment ref="B48" authorId="0" shapeId="0" xr:uid="{00000000-0006-0000-0000-00001D000000}">
      <text>
        <r>
          <rPr>
            <i/>
            <sz val="8"/>
            <color indexed="81"/>
            <rFont val="Arial"/>
            <family val="2"/>
          </rPr>
          <t xml:space="preserve">Costs associated with shower rods, grab bars, towel bars, toilet paper holders, mirrors, and medicine cabinets for the units. </t>
        </r>
      </text>
    </comment>
    <comment ref="B49" authorId="0" shapeId="0" xr:uid="{00000000-0006-0000-0000-00001E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B50" authorId="1" shapeId="0" xr:uid="{00000000-0006-0000-0000-00001F000000}">
      <text>
        <r>
          <rPr>
            <i/>
            <sz val="8"/>
            <color indexed="81"/>
            <rFont val="Arial"/>
            <family val="2"/>
          </rPr>
          <t>Costs associated with elevator materials and installation.</t>
        </r>
      </text>
    </comment>
    <comment ref="B51" authorId="0" shapeId="0" xr:uid="{00000000-0006-0000-0000-000020000000}">
      <text>
        <r>
          <rPr>
            <i/>
            <sz val="8"/>
            <color indexed="81"/>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indexed="81"/>
            <rFont val="Tahoma"/>
            <family val="2"/>
          </rPr>
          <t xml:space="preserve">
</t>
        </r>
      </text>
    </comment>
    <comment ref="B52" authorId="0" shapeId="0" xr:uid="{00000000-0006-0000-0000-000021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B53" authorId="0" shapeId="0" xr:uid="{00000000-0006-0000-0000-000022000000}">
      <text>
        <r>
          <rPr>
            <i/>
            <sz val="8"/>
            <color indexed="81"/>
            <rFont val="Arial"/>
            <family val="2"/>
          </rPr>
          <t>Costs associated with materials and installation of heating and air conditioning systems for the units and common areas (must be code compliant systems).</t>
        </r>
        <r>
          <rPr>
            <sz val="8"/>
            <color indexed="81"/>
            <rFont val="Tahoma"/>
            <family val="2"/>
          </rPr>
          <t xml:space="preserve">
</t>
        </r>
      </text>
    </comment>
    <comment ref="B54" authorId="0" shapeId="0" xr:uid="{00000000-0006-0000-0000-000023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B55" authorId="0" shapeId="0" xr:uid="{00000000-0006-0000-0000-000024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B56" authorId="0" shapeId="0" xr:uid="{00000000-0006-0000-0000-000025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B57" authorId="0" shapeId="0" xr:uid="{00000000-0006-0000-0000-000026000000}">
      <text>
        <r>
          <rPr>
            <i/>
            <sz val="8"/>
            <color indexed="81"/>
            <rFont val="Arial"/>
            <family val="2"/>
          </rPr>
          <t>Costs associated with all soil or other treatments for new construction and rehabilitation, and/or continuation of existing bait and pest control systems.</t>
        </r>
      </text>
    </comment>
    <comment ref="B60" authorId="0" shapeId="0" xr:uid="{00000000-0006-0000-0000-000027000000}">
      <text>
        <r>
          <rPr>
            <i/>
            <sz val="8"/>
            <color indexed="81"/>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B64" authorId="0" shapeId="0" xr:uid="{00000000-0006-0000-0000-000028000000}">
      <text>
        <r>
          <rPr>
            <i/>
            <sz val="8"/>
            <color indexed="81"/>
            <rFont val="Arial"/>
            <family val="2"/>
          </rPr>
          <t>Costs associated with obtaining and maintaining the P&amp;P Bond for the duration of the construction period. Must be approved by DSHA to be included.</t>
        </r>
      </text>
    </comment>
    <comment ref="B65" authorId="0" shapeId="0" xr:uid="{00000000-0006-0000-0000-000029000000}">
      <text>
        <r>
          <rPr>
            <i/>
            <sz val="8"/>
            <color indexed="81"/>
            <rFont val="Arial"/>
            <family val="2"/>
          </rPr>
          <t>Costs associated with completing the Contractor's Cost Certification only. IOI cost certifications are not eligible. Must be approved by DSHA to be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J8" authorId="0" shapeId="0" xr:uid="{00000000-0006-0000-0100-000001000000}">
      <text>
        <r>
          <rPr>
            <i/>
            <sz val="8"/>
            <color indexed="81"/>
            <rFont val="Arial"/>
            <family val="2"/>
          </rPr>
          <t>mm/dd/yyyy</t>
        </r>
        <r>
          <rPr>
            <sz val="9"/>
            <color indexed="81"/>
            <rFont val="Tahoma"/>
            <family val="2"/>
          </rPr>
          <t xml:space="preserve">
</t>
        </r>
      </text>
    </comment>
    <comment ref="B16" authorId="1" shapeId="0" xr:uid="{00000000-0006-0000-0100-000002000000}">
      <text>
        <r>
          <rPr>
            <i/>
            <sz val="8"/>
            <color indexed="81"/>
            <rFont val="Arial"/>
            <family val="2"/>
          </rPr>
          <t>General Contractor to input corresponding AIA/Specification construction division.</t>
        </r>
      </text>
    </comment>
    <comment ref="F16" authorId="1" shapeId="0" xr:uid="{00000000-0006-0000-0100-000003000000}">
      <text>
        <r>
          <rPr>
            <i/>
            <sz val="8"/>
            <color indexed="81"/>
            <rFont val="Arial"/>
            <family val="2"/>
          </rPr>
          <t>Cells in this column are linked to Form D102</t>
        </r>
        <r>
          <rPr>
            <sz val="8"/>
            <color indexed="81"/>
            <rFont val="Tahoma"/>
            <family val="2"/>
          </rPr>
          <t xml:space="preserve">
</t>
        </r>
      </text>
    </comment>
    <comment ref="H16" authorId="1" shapeId="0" xr:uid="{00000000-0006-0000-0100-000004000000}">
      <text>
        <r>
          <rPr>
            <i/>
            <sz val="8"/>
            <color indexed="81"/>
            <rFont val="Arial"/>
            <family val="2"/>
          </rPr>
          <t>Cells in this column are linked to Form D104B and D106</t>
        </r>
        <r>
          <rPr>
            <sz val="8"/>
            <color indexed="81"/>
            <rFont val="Tahoma"/>
            <family val="2"/>
          </rPr>
          <t xml:space="preserve">
</t>
        </r>
      </text>
    </comment>
    <comment ref="I16" authorId="1" shapeId="0" xr:uid="{00000000-0006-0000-0100-000005000000}">
      <text>
        <r>
          <rPr>
            <i/>
            <sz val="8"/>
            <color indexed="81"/>
            <rFont val="Arial"/>
            <family val="2"/>
          </rPr>
          <t>Total Requests to Date = Previous Draw Requests plus Current Draw Requests. Column F + Column G</t>
        </r>
        <r>
          <rPr>
            <sz val="8"/>
            <color indexed="81"/>
            <rFont val="Tahoma"/>
            <family val="2"/>
          </rPr>
          <t xml:space="preserve">
</t>
        </r>
      </text>
    </comment>
    <comment ref="J16" authorId="1" shapeId="0" xr:uid="{00000000-0006-0000-0100-000006000000}">
      <text>
        <r>
          <rPr>
            <i/>
            <sz val="8"/>
            <color indexed="81"/>
            <rFont val="Arial"/>
            <family val="2"/>
          </rPr>
          <t>Percentage derived by dividing Total Requests to Date by Budgeted Cost.  Column H divided by Column E.</t>
        </r>
        <r>
          <rPr>
            <i/>
            <sz val="8"/>
            <color indexed="81"/>
            <rFont val="Tahoma"/>
            <family val="2"/>
          </rPr>
          <t xml:space="preserve">
</t>
        </r>
      </text>
    </comment>
    <comment ref="K16" authorId="1" shapeId="0" xr:uid="{00000000-0006-0000-0100-000007000000}">
      <text>
        <r>
          <rPr>
            <i/>
            <sz val="8"/>
            <color indexed="81"/>
            <rFont val="Tahoma"/>
            <family val="2"/>
          </rPr>
          <t>Column E minus Column H</t>
        </r>
        <r>
          <rPr>
            <sz val="8"/>
            <color indexed="81"/>
            <rFont val="Tahoma"/>
            <family val="2"/>
          </rPr>
          <t xml:space="preserve">
</t>
        </r>
      </text>
    </comment>
    <comment ref="C17" authorId="1" shapeId="0" xr:uid="{00000000-0006-0000-0100-000008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C18" authorId="1" shapeId="0" xr:uid="{00000000-0006-0000-0100-000009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indexed="81"/>
            <rFont val="Tahoma"/>
            <family val="2"/>
          </rPr>
          <t xml:space="preserve">
</t>
        </r>
      </text>
    </comment>
    <comment ref="C19" authorId="1" shapeId="0" xr:uid="{00000000-0006-0000-0100-00000A000000}">
      <text>
        <r>
          <rPr>
            <i/>
            <sz val="8"/>
            <color indexed="81"/>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C20" authorId="1" shapeId="0" xr:uid="{00000000-0006-0000-0100-00000B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C21" authorId="1" shapeId="0" xr:uid="{00000000-0006-0000-0100-00000C000000}">
      <text>
        <r>
          <rPr>
            <i/>
            <sz val="8"/>
            <color indexed="81"/>
            <rFont val="Arial"/>
            <family val="2"/>
          </rPr>
          <t>Costs include construction of roadway/parking areas, striping, re-surfacing, seal-coating, parking bumpers, and required signage.</t>
        </r>
        <r>
          <rPr>
            <sz val="8"/>
            <color indexed="81"/>
            <rFont val="Tahoma"/>
            <family val="2"/>
          </rPr>
          <t xml:space="preserve">
</t>
        </r>
      </text>
    </comment>
    <comment ref="C22" authorId="1" shapeId="0" xr:uid="{00000000-0006-0000-0100-00000D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C23" authorId="0" shapeId="0" xr:uid="{00000000-0006-0000-0100-00000E000000}">
      <text>
        <r>
          <rPr>
            <i/>
            <sz val="8"/>
            <color indexed="81"/>
            <rFont val="Arial"/>
            <family val="2"/>
          </rPr>
          <t>Includes all costs associated with bus stop improvements (shelter, benches, sidewalks, trash receptacles, etc.).</t>
        </r>
      </text>
    </comment>
    <comment ref="C26" authorId="1" shapeId="0" xr:uid="{00000000-0006-0000-0100-00000F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C27" authorId="1" shapeId="0" xr:uid="{00000000-0006-0000-0100-000010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C28" authorId="1" shapeId="0" xr:uid="{00000000-0006-0000-0100-00001100000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C29" authorId="1" shapeId="0" xr:uid="{00000000-0006-0000-0100-000012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C30" authorId="1" shapeId="0" xr:uid="{00000000-0006-0000-0100-000013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C31" authorId="1" shapeId="0" xr:uid="{00000000-0006-0000-0100-000014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C32" authorId="1" shapeId="0" xr:uid="{00000000-0006-0000-0100-000015000000}">
      <text>
        <r>
          <rPr>
            <i/>
            <sz val="8"/>
            <color indexed="81"/>
            <rFont val="Arial"/>
            <family val="2"/>
          </rPr>
          <t>Costs associated with the installation of trim, window sills, baseboards, and casework.</t>
        </r>
        <r>
          <rPr>
            <sz val="8"/>
            <color indexed="81"/>
            <rFont val="Tahoma"/>
            <family val="2"/>
          </rPr>
          <t xml:space="preserve">
</t>
        </r>
      </text>
    </comment>
    <comment ref="C33" authorId="1" shapeId="0" xr:uid="{00000000-0006-0000-0100-00001600000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C34" authorId="1" shapeId="0" xr:uid="{00000000-0006-0000-0100-000017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C35" authorId="1" shapeId="0" xr:uid="{00000000-0006-0000-0100-000018000000}">
      <text>
        <r>
          <rPr>
            <i/>
            <sz val="8"/>
            <color indexed="81"/>
            <rFont val="Arial"/>
            <family val="2"/>
          </rPr>
          <t>Costs associated with all insulation types (batt, blown-in, spray-on, fire stopping, rigid, etc.) located at slabs/footers, walls, floors, and attic areas.</t>
        </r>
      </text>
    </comment>
    <comment ref="C36" authorId="1" shapeId="0" xr:uid="{00000000-0006-0000-0100-000019000000}">
      <text>
        <r>
          <rPr>
            <i/>
            <sz val="8"/>
            <color indexed="81"/>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indexed="81"/>
            <rFont val="Tahoma"/>
            <family val="2"/>
          </rPr>
          <t xml:space="preserve">
</t>
        </r>
      </text>
    </comment>
    <comment ref="C37" authorId="1" shapeId="0" xr:uid="{00000000-0006-0000-0100-00001A00000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C38" authorId="1" shapeId="0" xr:uid="{00000000-0006-0000-0100-00001B00000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C39" authorId="1" shapeId="0" xr:uid="{00000000-0006-0000-0100-00001C000000}">
      <text>
        <r>
          <rPr>
            <i/>
            <sz val="8"/>
            <color indexed="81"/>
            <rFont val="Arial"/>
            <family val="2"/>
          </rPr>
          <t>Costs associated with material and installation of all windows, including screens.</t>
        </r>
      </text>
    </comment>
    <comment ref="C40" authorId="1" shapeId="0" xr:uid="{00000000-0006-0000-0100-00001D000000}">
      <text>
        <r>
          <rPr>
            <i/>
            <sz val="8"/>
            <color indexed="81"/>
            <rFont val="Arial"/>
            <family val="2"/>
          </rPr>
          <t>Costs associated with gypsum board, spackling, tape, and finishing work.</t>
        </r>
        <r>
          <rPr>
            <sz val="8"/>
            <color indexed="81"/>
            <rFont val="Tahoma"/>
            <family val="2"/>
          </rPr>
          <t xml:space="preserve">
</t>
        </r>
      </text>
    </comment>
    <comment ref="C41" authorId="1" shapeId="0" xr:uid="{00000000-0006-0000-0100-00001E00000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C42" authorId="1" shapeId="0" xr:uid="{00000000-0006-0000-0100-00001F000000}">
      <text>
        <r>
          <rPr>
            <i/>
            <sz val="8"/>
            <color indexed="81"/>
            <rFont val="Arial"/>
            <family val="2"/>
          </rPr>
          <t>Costs associated with materials and istallation of carpet and/or carpet tiles, padding, and special underlayment for the property.</t>
        </r>
      </text>
    </comment>
    <comment ref="C43" authorId="1" shapeId="0" xr:uid="{00000000-0006-0000-0100-000020000000}">
      <text>
        <r>
          <rPr>
            <i/>
            <sz val="8"/>
            <color indexed="81"/>
            <rFont val="Arial"/>
            <family val="2"/>
          </rPr>
          <t>Costs associated with all ceramic tile installation including flooring, tub surrounds, and backsplashes.</t>
        </r>
      </text>
    </comment>
    <comment ref="C44" authorId="1" shapeId="0" xr:uid="{00000000-0006-0000-0100-000021000000}">
      <text>
        <r>
          <rPr>
            <i/>
            <sz val="8"/>
            <color indexed="81"/>
            <rFont val="Arial"/>
            <family val="2"/>
          </rPr>
          <t>Costs associated with all interior and exterior painting as defined in the specifications and manufacturer’s recommendations.</t>
        </r>
      </text>
    </comment>
    <comment ref="C45" authorId="1" shapeId="0" xr:uid="{00000000-0006-0000-0100-000022000000}">
      <text>
        <r>
          <rPr>
            <i/>
            <sz val="8"/>
            <color indexed="81"/>
            <rFont val="Arial"/>
            <family val="2"/>
          </rPr>
          <t>Costs associated with any window treatments (blinds, curtains, etc.) on the property.</t>
        </r>
      </text>
    </comment>
    <comment ref="C46" authorId="1" shapeId="0" xr:uid="{00000000-0006-0000-0100-000023000000}">
      <text>
        <r>
          <rPr>
            <i/>
            <sz val="8"/>
            <color indexed="81"/>
            <rFont val="Arial"/>
            <family val="2"/>
          </rPr>
          <t>Costs include fire extinguishers, handicap accessibility requirements, mailboxes, unit and building identification numbers, and closet shelving and vinyl coated components.</t>
        </r>
      </text>
    </comment>
    <comment ref="C47" authorId="1" shapeId="0" xr:uid="{00000000-0006-0000-0100-000024000000}">
      <text>
        <r>
          <rPr>
            <i/>
            <sz val="8"/>
            <color indexed="81"/>
            <rFont val="Arial"/>
            <family val="2"/>
          </rPr>
          <t xml:space="preserve">Costs associated with shower rods, grab bars, towel bars, toilet paper holders, mirrors, and medicine cabinets for the units. </t>
        </r>
      </text>
    </comment>
    <comment ref="C48" authorId="1" shapeId="0" xr:uid="{00000000-0006-0000-0100-000025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C49" authorId="0" shapeId="0" xr:uid="{00000000-0006-0000-0100-000026000000}">
      <text>
        <r>
          <rPr>
            <i/>
            <sz val="8"/>
            <color indexed="81"/>
            <rFont val="Arial"/>
            <family val="2"/>
          </rPr>
          <t>Costs associated with elevator materials and installation.</t>
        </r>
      </text>
    </comment>
    <comment ref="C50" authorId="1" shapeId="0" xr:uid="{00000000-0006-0000-0100-000027000000}">
      <text>
        <r>
          <rPr>
            <i/>
            <sz val="8"/>
            <color indexed="81"/>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indexed="81"/>
            <rFont val="Tahoma"/>
            <family val="2"/>
          </rPr>
          <t xml:space="preserve">
</t>
        </r>
      </text>
    </comment>
    <comment ref="C51" authorId="1" shapeId="0" xr:uid="{00000000-0006-0000-0100-000028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C52" authorId="1" shapeId="0" xr:uid="{00000000-0006-0000-0100-000029000000}">
      <text>
        <r>
          <rPr>
            <i/>
            <sz val="8"/>
            <color indexed="81"/>
            <rFont val="Arial"/>
            <family val="2"/>
          </rPr>
          <t>Costs associated with materials and installation of heating and air conditioning systems for the units and common areas (must be code compliant systems).</t>
        </r>
        <r>
          <rPr>
            <sz val="8"/>
            <color indexed="81"/>
            <rFont val="Tahoma"/>
            <family val="2"/>
          </rPr>
          <t xml:space="preserve">
</t>
        </r>
      </text>
    </comment>
    <comment ref="C53" authorId="1" shapeId="0" xr:uid="{00000000-0006-0000-0100-00002A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C54" authorId="1" shapeId="0" xr:uid="{00000000-0006-0000-0100-00002B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C55" authorId="1" shapeId="0" xr:uid="{00000000-0006-0000-0100-00002C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C56" authorId="1" shapeId="0" xr:uid="{00000000-0006-0000-0100-00002D000000}">
      <text>
        <r>
          <rPr>
            <i/>
            <sz val="8"/>
            <color indexed="81"/>
            <rFont val="Arial"/>
            <family val="2"/>
          </rPr>
          <t>Costs associated with all soil or other treatments for new construction and rehabilitation, and/or continuation of existing bait and pest control systems.</t>
        </r>
      </text>
    </comment>
    <comment ref="C59" authorId="1" shapeId="0" xr:uid="{00000000-0006-0000-0100-00002E000000}">
      <text>
        <r>
          <rPr>
            <i/>
            <sz val="8"/>
            <color indexed="81"/>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C63" authorId="1" shapeId="0" xr:uid="{00000000-0006-0000-0100-00002F000000}">
      <text>
        <r>
          <rPr>
            <i/>
            <sz val="8"/>
            <color indexed="81"/>
            <rFont val="Arial"/>
            <family val="2"/>
          </rPr>
          <t>Costs associated with obtaining and maintaining the P&amp;P Bond for the duration of the construction period. Must be approved by DSHA to be included.</t>
        </r>
      </text>
    </comment>
    <comment ref="C64" authorId="1" shapeId="0" xr:uid="{00000000-0006-0000-0100-000030000000}">
      <text>
        <r>
          <rPr>
            <i/>
            <sz val="8"/>
            <color indexed="81"/>
            <rFont val="Arial"/>
            <family val="2"/>
          </rPr>
          <t>Costs associated with completing the Contractor's Cost Certification only. IOI cost certifications are not eligible. Must be approved by DSHA to be included.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A10" authorId="0" shapeId="0" xr:uid="{00000000-0006-0000-0400-000001000000}">
      <text>
        <r>
          <rPr>
            <i/>
            <sz val="8"/>
            <color indexed="81"/>
            <rFont val="Tahoma"/>
            <family val="2"/>
          </rPr>
          <t>List the contract number for the specified subcontractor</t>
        </r>
        <r>
          <rPr>
            <sz val="8"/>
            <color indexed="81"/>
            <rFont val="Tahoma"/>
            <family val="2"/>
          </rPr>
          <t xml:space="preserve">
</t>
        </r>
      </text>
    </comment>
    <comment ref="E10" authorId="0" shapeId="0" xr:uid="{00000000-0006-0000-0400-000002000000}">
      <text>
        <r>
          <rPr>
            <i/>
            <sz val="8"/>
            <color indexed="81"/>
            <rFont val="Arial"/>
            <family val="2"/>
          </rPr>
          <t xml:space="preserve">The subcontractor should include with their contract a copy their state (and when applicable, their municipal) license(s) issued to them in the area of work for which they were hired to perform.  </t>
        </r>
      </text>
    </comment>
    <comment ref="F10" authorId="0" shapeId="0" xr:uid="{00000000-0006-0000-0400-000003000000}">
      <text>
        <r>
          <rPr>
            <i/>
            <sz val="8"/>
            <color indexed="81"/>
            <rFont val="Arial"/>
            <family val="2"/>
          </rPr>
          <t>List the subcontracot's business license. Out-of-state contracotrs/subcontractors must have a surety bond filed with Delaware Department of Finance and be properly licensed where required.</t>
        </r>
        <r>
          <rPr>
            <sz val="8"/>
            <color indexed="81"/>
            <rFont val="Tahoma"/>
            <family val="2"/>
          </rPr>
          <t xml:space="preserve">
</t>
        </r>
      </text>
    </comment>
    <comment ref="G10" authorId="0" shapeId="0" xr:uid="{00000000-0006-0000-0400-000004000000}">
      <text>
        <r>
          <rPr>
            <i/>
            <sz val="8"/>
            <color indexed="81"/>
            <rFont val="Arial"/>
            <family val="2"/>
          </rPr>
          <t>All subcontractors or material suppliers who have an identity of interest must have been awarded the job through competitve bidding procedures.  At least two other independent bids must be obtained.  A copy of the bid and the replies must be submitted and retained by the contractor for a period of three years after development completion and cost certification for review by DSHA, independent auditors, or other federal/state agencies as applicable.</t>
        </r>
      </text>
    </comment>
    <comment ref="I10" authorId="0" shapeId="0" xr:uid="{00000000-0006-0000-0400-000005000000}">
      <text>
        <r>
          <rPr>
            <i/>
            <sz val="8"/>
            <color indexed="81"/>
            <rFont val="Arial"/>
            <family val="2"/>
          </rPr>
          <t>If yes, please attach a separate statement (or a copy of the contract) indicating the terms and amounts of this arrangement.</t>
        </r>
        <r>
          <rPr>
            <sz val="8"/>
            <color indexed="81"/>
            <rFont val="Tahoma"/>
            <family val="2"/>
          </rPr>
          <t xml:space="preserve">
</t>
        </r>
      </text>
    </comment>
    <comment ref="J10" authorId="0" shapeId="0" xr:uid="{00000000-0006-0000-0400-000006000000}">
      <text>
        <r>
          <rPr>
            <i/>
            <sz val="8"/>
            <color indexed="81"/>
            <rFont val="Arial"/>
            <family val="2"/>
          </rPr>
          <t>If yes, and there are HOME funds involved in the development financing, DSHA's MBE/WBE Subcontractor Activity Report must reflect this information.</t>
        </r>
        <r>
          <rPr>
            <sz val="8"/>
            <color indexed="81"/>
            <rFont val="Tahoma"/>
            <family val="2"/>
          </rPr>
          <t xml:space="preserve">
</t>
        </r>
      </text>
    </comment>
    <comment ref="K10" authorId="0" shapeId="0" xr:uid="{00000000-0006-0000-0400-000007000000}">
      <text>
        <r>
          <rPr>
            <i/>
            <sz val="8"/>
            <color indexed="81"/>
            <rFont val="Arial"/>
            <family val="2"/>
          </rPr>
          <t>Additional information or forms may be required depending on funding sources.</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10" authorId="0" shapeId="0" xr:uid="{00000000-0006-0000-0500-000001000000}">
      <text>
        <r>
          <rPr>
            <i/>
            <sz val="8"/>
            <color indexed="81"/>
            <rFont val="Arial"/>
            <family val="2"/>
          </rPr>
          <t>List the amount paid to date.  Do not include the amount of this request.</t>
        </r>
        <r>
          <rPr>
            <sz val="8"/>
            <color indexed="81"/>
            <rFont val="Tahoma"/>
            <family val="2"/>
          </rPr>
          <t xml:space="preserve">
</t>
        </r>
      </text>
    </comment>
    <comment ref="G10" authorId="0" shapeId="0" xr:uid="{00000000-0006-0000-0500-000002000000}">
      <text>
        <r>
          <rPr>
            <i/>
            <sz val="8"/>
            <color indexed="81"/>
            <rFont val="Arial"/>
            <family val="2"/>
          </rPr>
          <t>Indicate the amount of funds requested for this draw.</t>
        </r>
        <r>
          <rPr>
            <sz val="8"/>
            <color indexed="81"/>
            <rFont val="Tahoma"/>
            <family val="2"/>
          </rPr>
          <t xml:space="preserve">
</t>
        </r>
      </text>
    </comment>
    <comment ref="J10" authorId="0" shapeId="0" xr:uid="{00000000-0006-0000-0500-000003000000}">
      <text>
        <r>
          <rPr>
            <i/>
            <sz val="8"/>
            <color indexed="81"/>
            <rFont val="Arial"/>
            <family val="2"/>
          </rPr>
          <t>If agreement contains a retainage clause, indicate percentage. Complete or amend DSHA Form D-105 for each subcontractor and identify the amount, percentage, and date or point of completion at which the retainage will be released.  The contractor may not continue to withold retainage that has been released by the lenders.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K8" authorId="0" shapeId="0" xr:uid="{00000000-0006-0000-0700-000001000000}">
      <text>
        <r>
          <rPr>
            <i/>
            <sz val="8"/>
            <color indexed="81"/>
            <rFont val="Arial"/>
            <family val="2"/>
          </rPr>
          <t>mm/dd/yyyy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G39" authorId="0" shapeId="0" xr:uid="{00000000-0006-0000-0A00-000001000000}">
      <text>
        <r>
          <rPr>
            <i/>
            <sz val="8"/>
            <color indexed="81"/>
            <rFont val="Arial"/>
            <family val="2"/>
          </rPr>
          <t>This cell links to D101, Contractors Draw.</t>
        </r>
        <r>
          <rPr>
            <sz val="8"/>
            <color indexed="81"/>
            <rFont val="Tahoma"/>
            <family val="2"/>
          </rPr>
          <t xml:space="preserve">
</t>
        </r>
      </text>
    </comment>
  </commentList>
</comments>
</file>

<file path=xl/sharedStrings.xml><?xml version="1.0" encoding="utf-8"?>
<sst xmlns="http://schemas.openxmlformats.org/spreadsheetml/2006/main" count="466" uniqueCount="275">
  <si>
    <t xml:space="preserve"> Sitework Utilities</t>
  </si>
  <si>
    <t xml:space="preserve"> Sitework </t>
  </si>
  <si>
    <t xml:space="preserve"> Landscaping</t>
  </si>
  <si>
    <t xml:space="preserve"> Roads/Parking</t>
  </si>
  <si>
    <t>Specify Here</t>
  </si>
  <si>
    <t xml:space="preserve"> Demolition</t>
  </si>
  <si>
    <t xml:space="preserve"> Concrete</t>
  </si>
  <si>
    <t xml:space="preserve"> Masonry</t>
  </si>
  <si>
    <t xml:space="preserve"> Exterior Siding</t>
  </si>
  <si>
    <t xml:space="preserve"> Rough Carpentry</t>
  </si>
  <si>
    <t xml:space="preserve"> Finished Carpentry</t>
  </si>
  <si>
    <t xml:space="preserve"> Joint Sealant</t>
  </si>
  <si>
    <t xml:space="preserve"> Insulation</t>
  </si>
  <si>
    <t xml:space="preserve"> Roofing</t>
  </si>
  <si>
    <t xml:space="preserve"> Doors and Frames</t>
  </si>
  <si>
    <t xml:space="preserve"> Windows</t>
  </si>
  <si>
    <t xml:space="preserve"> Drywall</t>
  </si>
  <si>
    <t xml:space="preserve"> Painting</t>
  </si>
  <si>
    <t xml:space="preserve"> Specialties</t>
  </si>
  <si>
    <t xml:space="preserve"> Toilet Accessories</t>
  </si>
  <si>
    <t xml:space="preserve"> Appliances</t>
  </si>
  <si>
    <t xml:space="preserve"> Plumbing</t>
  </si>
  <si>
    <t xml:space="preserve"> Sprinklers</t>
  </si>
  <si>
    <t xml:space="preserve"> HVAC</t>
  </si>
  <si>
    <t xml:space="preserve"> Electrical</t>
  </si>
  <si>
    <t xml:space="preserve"> Fire Alarms/Security Systems</t>
  </si>
  <si>
    <t xml:space="preserve"> Termite Protection/Pest Control</t>
  </si>
  <si>
    <t>Current Draw Request</t>
  </si>
  <si>
    <t>Previous Draw Requests</t>
  </si>
  <si>
    <t>% Estimated Costs Used</t>
  </si>
  <si>
    <t>Remaining Balance</t>
  </si>
  <si>
    <t>Total Requests 
to Date</t>
  </si>
  <si>
    <t>Balance:  Total amount due to date on Construction Contract</t>
  </si>
  <si>
    <t>Less Previous Payments</t>
  </si>
  <si>
    <t>Net Amount of this Requisition</t>
  </si>
  <si>
    <t>Materials Stored On-Site (Attach itemized list of quantity/cost)</t>
  </si>
  <si>
    <t>Materials Stored Off-Site (Attach itemized list of quantity/cost)</t>
  </si>
  <si>
    <t>Contractor</t>
  </si>
  <si>
    <t>Date</t>
  </si>
  <si>
    <t>DELAWARE STATE HOUSING AUTHORITY</t>
  </si>
  <si>
    <t>18 The Green, Dover, Delaware  19901</t>
  </si>
  <si>
    <t>Phone (302) 739-4263 Fax (302) 739-1118</t>
  </si>
  <si>
    <t>Development</t>
  </si>
  <si>
    <t>Location</t>
  </si>
  <si>
    <t>Requisition Number</t>
  </si>
  <si>
    <t>SUBTOTAL OF BREAKDOWN ITEMS</t>
  </si>
  <si>
    <t>TOTAL OF COST BREAKDOWN ITEMS</t>
  </si>
  <si>
    <t>Cost Breakdown Items plus Inventories of Materials</t>
  </si>
  <si>
    <t>FOR DSHA USE ONLY</t>
  </si>
  <si>
    <t>Net Amount Approved for payment</t>
  </si>
  <si>
    <t>(2)</t>
  </si>
  <si>
    <t>(4)</t>
  </si>
  <si>
    <t>(5)</t>
  </si>
  <si>
    <t>(6)</t>
  </si>
  <si>
    <t>(7)</t>
  </si>
  <si>
    <t>(8)</t>
  </si>
  <si>
    <t>(9)</t>
  </si>
  <si>
    <t>(10)</t>
  </si>
  <si>
    <t>CONTRACTOR'S DRAW REQUISITION (D-101)</t>
  </si>
  <si>
    <t>Budgeted Cost
(Cost Breakdown)</t>
  </si>
  <si>
    <t>Line #</t>
  </si>
  <si>
    <t>Trade Item/Cost</t>
  </si>
  <si>
    <t>SUBTOTAL</t>
  </si>
  <si>
    <t>Original Budget</t>
  </si>
  <si>
    <t>Current Revised Budget</t>
  </si>
  <si>
    <t xml:space="preserve">TOTAL </t>
  </si>
  <si>
    <t>REQUISITION RECONCILIATION (D-102)</t>
  </si>
  <si>
    <t>Contractor's Reconciliation</t>
  </si>
  <si>
    <t>Total Paid to Date</t>
  </si>
  <si>
    <t>Payee</t>
  </si>
  <si>
    <t xml:space="preserve"> Project Superintendent</t>
  </si>
  <si>
    <t xml:space="preserve"> Superintendent Truck Expense</t>
  </si>
  <si>
    <t xml:space="preserve"> Project Management</t>
  </si>
  <si>
    <t xml:space="preserve"> Office Clerical Labor</t>
  </si>
  <si>
    <t xml:space="preserve"> Field Testing</t>
  </si>
  <si>
    <t xml:space="preserve"> Lay-Out and Engineering</t>
  </si>
  <si>
    <t xml:space="preserve"> Progress Schedules</t>
  </si>
  <si>
    <t xml:space="preserve"> Drawing Reproduction</t>
  </si>
  <si>
    <t xml:space="preserve"> Field Office Supplies</t>
  </si>
  <si>
    <t xml:space="preserve"> Temporary Toilets</t>
  </si>
  <si>
    <t xml:space="preserve"> Temporary Heat, Water, Electric</t>
  </si>
  <si>
    <t xml:space="preserve"> Storage Trailers</t>
  </si>
  <si>
    <t xml:space="preserve"> Small Tools</t>
  </si>
  <si>
    <t xml:space="preserve"> Equipment Rental</t>
  </si>
  <si>
    <t xml:space="preserve"> Site Signage</t>
  </si>
  <si>
    <t xml:space="preserve"> Contractors Liability Insurance</t>
  </si>
  <si>
    <t xml:space="preserve"> Contractors Workers Comp Insurance</t>
  </si>
  <si>
    <t xml:space="preserve"> Material Handling</t>
  </si>
  <si>
    <t xml:space="preserve"> Cleanup and Trash Removal</t>
  </si>
  <si>
    <t xml:space="preserve"> Final Cleaning</t>
  </si>
  <si>
    <t xml:space="preserve"> Dumpster/Dump Fees</t>
  </si>
  <si>
    <t xml:space="preserve"> TOTAL GENERAL REQUIREMENTS</t>
  </si>
  <si>
    <t>Amount Paid
(Previous Draws)</t>
  </si>
  <si>
    <t>Amount to be Paid
(Current Draw)</t>
  </si>
  <si>
    <t>SCHEDULE OF CONTRACTOR GENERAL REQUIREMENT COSTS (D-103)</t>
  </si>
  <si>
    <t xml:space="preserve"> Other:</t>
  </si>
  <si>
    <t xml:space="preserve"> Fire Marshall Fees</t>
  </si>
  <si>
    <t xml:space="preserve"> Safety Supplies</t>
  </si>
  <si>
    <t>Signature</t>
  </si>
  <si>
    <t>Contract Number</t>
  </si>
  <si>
    <t>Total Contract Amount</t>
  </si>
  <si>
    <t>Retainage
%</t>
  </si>
  <si>
    <t>Business License #</t>
  </si>
  <si>
    <t>Line Item #</t>
  </si>
  <si>
    <t>Subcontractor Name</t>
  </si>
  <si>
    <t>Subcontractor Address</t>
  </si>
  <si>
    <t>Trade Item</t>
  </si>
  <si>
    <t>Payee Name</t>
  </si>
  <si>
    <t>Payee Address</t>
  </si>
  <si>
    <t>Amount</t>
  </si>
  <si>
    <t>Purpose</t>
  </si>
  <si>
    <t>TOTAL</t>
  </si>
  <si>
    <t>MATERIAL SUPPLIERS &amp; VENDORS INCLUDED IN THE DRAW FORM (D-106)</t>
  </si>
  <si>
    <t>Total Contract 
Amount</t>
  </si>
  <si>
    <t>SUMMARY OF ALL SUBCONTRACTOR CONTRACT TERMS (D-104A)</t>
  </si>
  <si>
    <t>SUBCONTRACTOR ATTESTATION STATEMENT (D-105)</t>
  </si>
  <si>
    <t>Contractor's Name and Address</t>
  </si>
  <si>
    <t>General Description of Job to be Performed</t>
  </si>
  <si>
    <t>Beginning/Ending Dates of Service</t>
  </si>
  <si>
    <t>TO</t>
  </si>
  <si>
    <t>FROM</t>
  </si>
  <si>
    <t>Payment</t>
  </si>
  <si>
    <t>Itemized Payments by Amount and Date or Point of Payment</t>
  </si>
  <si>
    <t>Date or Point of Payment</t>
  </si>
  <si>
    <t xml:space="preserve">Does the subcontractor have an identity of Interest with the </t>
  </si>
  <si>
    <t>Yes</t>
  </si>
  <si>
    <t xml:space="preserve">No </t>
  </si>
  <si>
    <t xml:space="preserve">Did the subcontractor submit a bid? </t>
  </si>
  <si>
    <t>Is the subcontractor working on other jobs for the contractor</t>
  </si>
  <si>
    <t>and/or developer (Owner)?</t>
  </si>
  <si>
    <t>DSHA</t>
  </si>
  <si>
    <t>Non-DSHA</t>
  </si>
  <si>
    <t>Subcontractor's Name and Address</t>
  </si>
  <si>
    <t>A.  If yes, list the job(s) as DSHA or Non-related DSHA jobs.</t>
  </si>
  <si>
    <t>B.  If yes, is there an agreement, either written or implied, that payment</t>
  </si>
  <si>
    <t>from this job will pay for the other job(s) in part or whole?</t>
  </si>
  <si>
    <t>Does the subcontractor have an agreement with the contractor and/or</t>
  </si>
  <si>
    <t>developer (owner) to either give or receive discounts, trades and/or other credits?</t>
  </si>
  <si>
    <t>This also applies to identity of interest for all parties to the contract(s).</t>
  </si>
  <si>
    <t>the trade and current value of future transactions).</t>
  </si>
  <si>
    <t>Type of Credit</t>
  </si>
  <si>
    <t>Did you agree to a retainage clause, either written or implied?</t>
  </si>
  <si>
    <t>If yes, list the amount/percient and date(s) or point(s) of payment(s).</t>
  </si>
  <si>
    <t>Signature of Contractor</t>
  </si>
  <si>
    <t>Signature of Subcontractor</t>
  </si>
  <si>
    <t>Print Name</t>
  </si>
  <si>
    <t>contractor and/or developer (owner)?</t>
  </si>
  <si>
    <t>SIGNATURES:</t>
  </si>
  <si>
    <t>Signature of Developer/Owner</t>
  </si>
  <si>
    <t>Previous Stored Materials</t>
  </si>
  <si>
    <t>Current Stored Materials</t>
  </si>
  <si>
    <t>Description</t>
  </si>
  <si>
    <t>Vendor</t>
  </si>
  <si>
    <t>STORED MATERIALS (Attachment to D-101)</t>
  </si>
  <si>
    <t>Total Stored</t>
  </si>
  <si>
    <t>Stored Materials, On-Site</t>
  </si>
  <si>
    <t>Stored Materials, Off-Site</t>
  </si>
  <si>
    <t>DO NOT REMOVE OR FORMULAS IN COLUMN G IN FORM D-101 WILL NOT WORK</t>
  </si>
  <si>
    <t>For Use in Calculating Totals by Line Item# from D-104B and D-106</t>
  </si>
  <si>
    <t>DE State 
or Munic. License? Y/N</t>
  </si>
  <si>
    <t>MBE or WBE? 
Y/N</t>
  </si>
  <si>
    <t>Section 
3? 
Y/N</t>
  </si>
  <si>
    <t>Disc., Trades, 
or Other Credits? Y/N</t>
  </si>
  <si>
    <t xml:space="preserve">Identity of interest? Y/N
</t>
  </si>
  <si>
    <t># of Bids</t>
  </si>
  <si>
    <t>Amt of Current Request</t>
  </si>
  <si>
    <t>Name</t>
  </si>
  <si>
    <t xml:space="preserve">I certify that I or my authorized representative have visited the Development within </t>
  </si>
  <si>
    <t>days of the date of this</t>
  </si>
  <si>
    <t>Certificate to detemine the true basis of cost upon which I certify this payment.  I further certify that all prior work and the work, labor and materials to be paid for under this Draw Requisition is satisfactory and in accordance with the Contract Drawings and Specifications.</t>
  </si>
  <si>
    <t>Project Architect</t>
  </si>
  <si>
    <t>B.</t>
  </si>
  <si>
    <t xml:space="preserve">A payment in the amount of </t>
  </si>
  <si>
    <t xml:space="preserve">is approved covering advances from Mortgage proceeds in accordance with the </t>
  </si>
  <si>
    <t xml:space="preserve">above requisition and with the provisions of the Building Loan Agreement, and this amount, when advanced, will thereupon  </t>
  </si>
  <si>
    <t>dated</t>
  </si>
  <si>
    <t xml:space="preserve">covering certain property located at </t>
  </si>
  <si>
    <t xml:space="preserve">.  The Mortgagee hereby certifies that </t>
  </si>
  <si>
    <t>the payment pursuant to this requisition, together with all prior advances and withdrawals from the Mortgage Loan Account on account of the Mortgage Loan does not exceed the aggregate amount of the Mortgage Loan Commitment for the Development; that, under the terms and provisions of the Mortgage is not in default under any of the terms or provisions of the Mortgage.</t>
  </si>
  <si>
    <r>
      <rPr>
        <b/>
        <u/>
        <sz val="8"/>
        <color indexed="8"/>
        <rFont val="Arial"/>
        <family val="2"/>
      </rPr>
      <t>CERTIFICATION OF MORTGAGEE</t>
    </r>
    <r>
      <rPr>
        <sz val="8"/>
        <color indexed="8"/>
        <rFont val="Arial"/>
        <family val="2"/>
      </rPr>
      <t xml:space="preserve"> (For DSHA Use Only)</t>
    </r>
  </si>
  <si>
    <t>CERTIFICATION RECOMMENDED</t>
  </si>
  <si>
    <t>Title</t>
  </si>
  <si>
    <t>DIV</t>
  </si>
  <si>
    <t>REFERENCE GUIDE</t>
  </si>
  <si>
    <t>Total 
Contract Amount</t>
  </si>
  <si>
    <t>%
Remaining</t>
  </si>
  <si>
    <t>DSHA Development Number</t>
  </si>
  <si>
    <t xml:space="preserve"> Elevators</t>
  </si>
  <si>
    <t xml:space="preserve"> Energy/Solar</t>
  </si>
  <si>
    <t>Reviewed by Project Manager</t>
  </si>
  <si>
    <t>Reviewed and Approved by Director of Housing Development</t>
  </si>
  <si>
    <t>Item #</t>
  </si>
  <si>
    <t>SUBCONTRACTOR DRAW FILING SCHEDULE (D-104B)</t>
  </si>
  <si>
    <t xml:space="preserve">NOTE:  For the draw to be approved, all subcontractors for whom the draw is requested, must be identified on the Summary of all Subcontractor Contract Terms (D-104A) and the </t>
  </si>
  <si>
    <t>Subcontractor Draw Filing Schedule (D-104B).  Additionally, the draw request must follow the terms of the subcontractor's contract (including all amended terms) for the draw to be released.</t>
  </si>
  <si>
    <t>constitute the principal of that certain Mortgage executed by</t>
  </si>
  <si>
    <t>Director of Housing Development</t>
  </si>
  <si>
    <r>
      <rPr>
        <b/>
        <u/>
        <sz val="8"/>
        <color indexed="8"/>
        <rFont val="Arial"/>
        <family val="2"/>
      </rPr>
      <t>INSPECTION CERTIFICATE</t>
    </r>
    <r>
      <rPr>
        <b/>
        <sz val="8"/>
        <color indexed="8"/>
        <rFont val="Arial"/>
        <family val="2"/>
      </rPr>
      <t xml:space="preserve"> </t>
    </r>
    <r>
      <rPr>
        <sz val="8"/>
        <color indexed="8"/>
        <rFont val="Arial"/>
        <family val="2"/>
      </rPr>
      <t>(Not Required if this request does not include a payment on account of construction cost.)</t>
    </r>
  </si>
  <si>
    <t>The contractor certifies that there has not been and is not now an identity of interest between mortgagor and/or general contractor with any subcontractor, material supplier, or equipment lessor.  If there are any identities of interest, you must attach a separate schedule that lists all identity of interest entities, trade items, and amounts paid.  All amounts shown have been reduced to give effect to the amounts of any rebates, adjustments, discounts, or any other devices which had the effect of reducing the actual cost.</t>
  </si>
  <si>
    <t xml:space="preserve">If yes, list each item separately, giving the value (including the market value of </t>
  </si>
  <si>
    <t>Signature of Developer/Owner (If identity of interest with contractor or subcontractor.)</t>
  </si>
  <si>
    <t xml:space="preserve">Complete this schedule by listing all the material suppliers and/or vendors that will be paid with the proceeds from the current draw request, that are not included on the D-104B Subcontractor Draw Filing Schedule.  All material suppliers and vendors to be paid with the proceeds from this draw request must be included in this schedule.  All payees must receive payment within 10 days of the receipt of the draw proceeds.  Prior written approval must be obtained for any deviations from these instructions.  Individual or cumulative purchases of the same line item or from the same vendor exceeding $250 must be included on this form.  Amounts entered here will automatically be transferred to the D-101 Contractor's Draw Requisition form.  </t>
  </si>
  <si>
    <t>DSHA use prior to releasing the draw:</t>
  </si>
  <si>
    <t>DSHA use for cost certification:</t>
  </si>
  <si>
    <t>Cost certification preparation and audit use:</t>
  </si>
  <si>
    <t>Send out confirmations using the Subcontractor's Attestation Statement.</t>
  </si>
  <si>
    <t>GENERAL UNDERSTANDING</t>
  </si>
  <si>
    <t xml:space="preserve">   </t>
  </si>
  <si>
    <t>Less Retainage (10%)</t>
  </si>
  <si>
    <t>Identify if there is a contractual agreement to make progress payments for completed work at set dates. Must provide a copy of the contract as backup.</t>
  </si>
  <si>
    <r>
      <rPr>
        <b/>
        <i/>
        <sz val="8"/>
        <color indexed="8"/>
        <rFont val="Arial"/>
        <family val="2"/>
      </rPr>
      <t xml:space="preserve">Identity of Interest </t>
    </r>
    <r>
      <rPr>
        <i/>
        <sz val="8"/>
        <color indexed="8"/>
        <rFont val="Arial"/>
        <family val="2"/>
      </rPr>
      <t>- Any relationship, written or implied, that would give the mortgagor or contractor control or influence over the prices paid to subcontractors, equipment lessors, vendors, material suppliers, architect, attorney, engineer, surveyor, consultant, advisor, or any other individual or entity receiving compensation in connection with the development.  The identity of interest relationship is usually created by a financial interest but could be other means such as a familial relationship. Transactions with identity of interest relationships occur when there are common controlling equity interests and/or management control between entities.  Such a relationship should be construed to exist when the parties may not be the same person but the owner or officer or any person who directly or indirectly controls at least 10% of the voting rights or directly owns 10% or more of the other party(s).  For purposes of this definition, the term party includes any individual, member of board of directors, partnership, corporation, or other business entity.  Any ownership or control of interest held or possessed by a person's spouse, parent, child, grandchild, brother, sister, or any other familial relationship is attributed to that person. Please refer to the DSHA Cost Certification Guide for more information.</t>
    </r>
  </si>
  <si>
    <t>Contractor Signature</t>
  </si>
  <si>
    <t>45</t>
  </si>
  <si>
    <t>46</t>
  </si>
  <si>
    <t xml:space="preserve"> Misc Site:</t>
  </si>
  <si>
    <t xml:space="preserve"> Misc Bldg:</t>
  </si>
  <si>
    <t>DSHA Development No.:</t>
  </si>
  <si>
    <t>Requisition No.:</t>
  </si>
  <si>
    <t>Date:</t>
  </si>
  <si>
    <t>Contractor:</t>
  </si>
  <si>
    <t>Development:</t>
  </si>
  <si>
    <t>Location:</t>
  </si>
  <si>
    <t>due for Work performed up to (date)</t>
  </si>
  <si>
    <t xml:space="preserve">   and as itemized below by</t>
  </si>
  <si>
    <t xml:space="preserve">Contractor's Draw Requisition is submitted for the amount </t>
  </si>
  <si>
    <t>the trades listed in the Schedule of Values.</t>
  </si>
  <si>
    <t xml:space="preserve">  (date of previous requisition).</t>
  </si>
  <si>
    <t>Instructions:  This reconciliation shall be completed when a budgeted line item amount increases or decreases from its original estimate.   All budget adjustments must be explained and are subject to final review and approval by all lenders.</t>
  </si>
  <si>
    <r>
      <t xml:space="preserve">This form needs to be completed first.  </t>
    </r>
    <r>
      <rPr>
        <u/>
        <sz val="8"/>
        <color indexed="8"/>
        <rFont val="Arial"/>
        <family val="2"/>
      </rPr>
      <t>For the initial draw only,</t>
    </r>
    <r>
      <rPr>
        <sz val="8"/>
        <color indexed="8"/>
        <rFont val="Arial"/>
        <family val="2"/>
      </rPr>
      <t xml:space="preserve"> enter budget costs under both the column labeled "Original Budget" and the column labeled "Revised Budget from Previous Draw."</t>
    </r>
  </si>
  <si>
    <t>Budget Adjustment Explanation</t>
  </si>
  <si>
    <t>Budget Changes this Draw (+/-)</t>
  </si>
  <si>
    <t>Budget From Previous Draw</t>
  </si>
  <si>
    <t>GUIDE</t>
  </si>
  <si>
    <r>
      <rPr>
        <sz val="8"/>
        <rFont val="Arial"/>
        <family val="2"/>
      </rPr>
      <t xml:space="preserve">
</t>
    </r>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Cells Highlighted Red or with Red Text</t>
    </r>
    <r>
      <rPr>
        <sz val="8"/>
        <rFont val="Arial"/>
        <family val="2"/>
      </rPr>
      <t xml:space="preserve"> - DSHA to populate.</t>
    </r>
  </si>
  <si>
    <t xml:space="preserve"> Site Recreation</t>
  </si>
  <si>
    <t xml:space="preserve"> Site Environmental Remediation</t>
  </si>
  <si>
    <t xml:space="preserve"> Bus Stop/Bus Shelter</t>
  </si>
  <si>
    <t xml:space="preserve"> Building Environmental Remediation</t>
  </si>
  <si>
    <t xml:space="preserve"> Kitchen and Bathroom Cabinetry</t>
  </si>
  <si>
    <t xml:space="preserve"> Misc. Metals</t>
  </si>
  <si>
    <t xml:space="preserve"> Vinyl (VCP, VCT, etc.)</t>
  </si>
  <si>
    <t xml:space="preserve"> Carpet</t>
  </si>
  <si>
    <t xml:space="preserve"> Ceramic Tile</t>
  </si>
  <si>
    <t xml:space="preserve"> Window Treatments (Blinds, Curtains, Etc.)</t>
  </si>
  <si>
    <t xml:space="preserve"> Separate Community Building</t>
  </si>
  <si>
    <t>%</t>
  </si>
  <si>
    <t>44</t>
  </si>
  <si>
    <t>47</t>
  </si>
  <si>
    <t xml:space="preserve"> Performance and Payment Bond</t>
  </si>
  <si>
    <t xml:space="preserve"> Cost Certification</t>
  </si>
  <si>
    <t>Updated 07/2021</t>
  </si>
  <si>
    <t xml:space="preserve"> General Requirements</t>
  </si>
  <si>
    <t xml:space="preserve"> Builder Overhead &amp; Profit</t>
  </si>
  <si>
    <r>
      <rPr>
        <sz val="8"/>
        <color indexed="10"/>
        <rFont val="Arial"/>
        <family val="2"/>
      </rPr>
      <t>Red Flag</t>
    </r>
    <r>
      <rPr>
        <sz val="8"/>
        <rFont val="Arial"/>
        <family val="2"/>
      </rPr>
      <t xml:space="preserve"> in upper right-hand corner of the cell means there is important information or instructions for user to read.  </t>
    </r>
    <r>
      <rPr>
        <i/>
        <sz val="8"/>
        <rFont val="Arial"/>
        <family val="2"/>
      </rPr>
      <t>Select cell or glide mouse over cell to view hidden information or instructions.</t>
    </r>
    <r>
      <rPr>
        <sz val="8"/>
        <rFont val="Arial"/>
        <family val="2"/>
      </rPr>
      <t xml:space="preserve">
</t>
    </r>
    <r>
      <rPr>
        <b/>
        <sz val="8"/>
        <rFont val="Arial"/>
        <family val="2"/>
      </rPr>
      <t>Cells Highlighted Yellow</t>
    </r>
    <r>
      <rPr>
        <sz val="8"/>
        <rFont val="Arial"/>
        <family val="2"/>
      </rPr>
      <t xml:space="preserve"> - User may enter data into these cells.
</t>
    </r>
    <r>
      <rPr>
        <b/>
        <sz val="8"/>
        <color indexed="30"/>
        <rFont val="Arial"/>
        <family val="2"/>
      </rPr>
      <t>Blue</t>
    </r>
    <r>
      <rPr>
        <b/>
        <sz val="8"/>
        <rFont val="Arial"/>
        <family val="2"/>
      </rPr>
      <t xml:space="preserve"> </t>
    </r>
    <r>
      <rPr>
        <sz val="8"/>
        <rFont val="Arial"/>
        <family val="2"/>
      </rPr>
      <t xml:space="preserve">- Cell is locked and contains a formula to perform a specific calculation.
</t>
    </r>
    <r>
      <rPr>
        <b/>
        <sz val="8"/>
        <color indexed="17"/>
        <rFont val="Arial"/>
        <family val="2"/>
      </rPr>
      <t>Green</t>
    </r>
    <r>
      <rPr>
        <b/>
        <sz val="8"/>
        <rFont val="Arial"/>
        <family val="2"/>
      </rPr>
      <t xml:space="preserve"> </t>
    </r>
    <r>
      <rPr>
        <sz val="8"/>
        <rFont val="Arial"/>
        <family val="2"/>
      </rPr>
      <t xml:space="preserve">- Cell is locked and is linked to data in another cell.
</t>
    </r>
    <r>
      <rPr>
        <b/>
        <sz val="8"/>
        <rFont val="Arial"/>
        <family val="2"/>
      </rPr>
      <t xml:space="preserve">Cells Highlighted Red </t>
    </r>
    <r>
      <rPr>
        <sz val="8"/>
        <rFont val="Arial"/>
        <family val="2"/>
      </rPr>
      <t xml:space="preserve">- DSHA to complete. 
</t>
    </r>
    <r>
      <rPr>
        <b/>
        <u/>
        <sz val="8"/>
        <rFont val="Arial"/>
        <family val="2"/>
      </rPr>
      <t xml:space="preserve">
</t>
    </r>
  </si>
  <si>
    <t>In accordance with the Construction Contract dated</t>
  </si>
  <si>
    <t xml:space="preserve">   and the Contractor's and/or Mortgagor's Schedule of Values attached thereto, this</t>
  </si>
  <si>
    <t>I certify that work included in this requisiton was completed in accordance with the Contract Documents and that I have actually received</t>
  </si>
  <si>
    <t>for Work performed and materials purchased up to</t>
  </si>
  <si>
    <r>
      <t xml:space="preserve">All subcontractors are to receive payment within </t>
    </r>
    <r>
      <rPr>
        <b/>
        <sz val="10"/>
        <rFont val="Arial"/>
        <family val="2"/>
      </rPr>
      <t>10</t>
    </r>
    <r>
      <rPr>
        <sz val="10"/>
        <color indexed="8"/>
        <rFont val="Arial"/>
        <family val="2"/>
      </rPr>
      <t xml:space="preserve"> days of receipt of the draw proceeds by the mortgagor/contractor, unless otherwise indicated by their contract, noted on this schedule.   
</t>
    </r>
  </si>
  <si>
    <t>1.</t>
  </si>
  <si>
    <t>2.</t>
  </si>
  <si>
    <t xml:space="preserve">All documents, contracts, Subcontractor Attestation Statements and bid replies, and all supplemental information must be retained by the contractor for a period of three years (five years for HOME financed developments) after development completion and must be made available for review by DSHA and its designee, independent auditors, and federal/state agencies as applicable. </t>
  </si>
  <si>
    <t>Any relationship, written or implied, that would give the mortgagor or contractor control or influence over the prices paid to subcontractors, equipment lessors, vendors, material suppliers, architect, attorney, engineer, surveyor, consultant, advisor, or any other individual or entity receiving compensation in connection with the development.  The IOI relationship is usually created by a financial interest but could be other means such as a familial relationship. Transactions with IOI relationships occur when there are common controlling equity interests and/or management control between entities.  Such a relationship should be construed to exist when the parties may not be the same person but the owner or officer or any person who directly or indirectly controls at least 10% of the voting rights or directly owns 10% or more of the other party(s).  For purposes of this definition, the term party includes any individual, member of board of directors, partnership, corporation, or other business entity.  Any ownership or control of interest held or possessed by a person's spouse, parent, child, grandchild, brother, sister, or other familial relationship is attributed to that person. Please refer to the DSHA Cost Certification Guide for more information.</t>
  </si>
  <si>
    <t>NOTE A: Identity of Interest (IOI)</t>
  </si>
  <si>
    <t>NOTE B: DSHA and Independent Audit Uses</t>
  </si>
  <si>
    <t>Verify subcontractor information and payment terms and compare to the draw requests.</t>
  </si>
  <si>
    <t>3.</t>
  </si>
  <si>
    <t>Ensure proper licensing for the work they were hired to perform.</t>
  </si>
  <si>
    <t>4.</t>
  </si>
  <si>
    <t>Ensure the funding for this development is not supporting work performed on other developments.</t>
  </si>
  <si>
    <t>If there is an IOI, ensure proper bidding procedures were performed and documented.</t>
  </si>
  <si>
    <t>Utilize this supporting documentation to reconcile the cost certification to the draw documents.</t>
  </si>
  <si>
    <t>Can be used as source documents by the independent CPA when preparing the cost certification, or by the independent auditors for attribute testing.</t>
  </si>
  <si>
    <t>Can be used for additional testing as required by DSHA.</t>
  </si>
  <si>
    <t>Additional attribute testing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</si>
</sst>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m/d/yyyy;@"/>
  </numFmts>
  <fonts count="47" x14ac:knownFonts="1">
    <font>
      <sz val="11"/>
      <color theme="1"/>
      <name val="Calibri"/>
      <family val="2"/>
      <scheme val="minor"/>
    </font>
    <font>
      <sz val="8"/>
      <name val="Arial"/>
      <family val="2"/>
    </font>
    <font>
      <i/>
      <sz val="8"/>
      <name val="Arial"/>
      <family val="2"/>
    </font>
    <font>
      <b/>
      <sz val="8"/>
      <name val="Arial"/>
      <family val="2"/>
    </font>
    <font>
      <sz val="8"/>
      <color indexed="81"/>
      <name val="Tahoma"/>
      <family val="2"/>
    </font>
    <font>
      <i/>
      <sz val="8"/>
      <color indexed="81"/>
      <name val="Arial"/>
      <family val="2"/>
    </font>
    <font>
      <i/>
      <sz val="8"/>
      <color indexed="81"/>
      <name val="Tahoma"/>
      <family val="2"/>
    </font>
    <font>
      <b/>
      <sz val="8"/>
      <color indexed="81"/>
      <name val="Tahoma"/>
      <family val="2"/>
    </font>
    <font>
      <i/>
      <sz val="8"/>
      <color indexed="8"/>
      <name val="Arial"/>
      <family val="2"/>
    </font>
    <font>
      <b/>
      <i/>
      <sz val="8"/>
      <color indexed="8"/>
      <name val="Arial"/>
      <family val="2"/>
    </font>
    <font>
      <b/>
      <u/>
      <sz val="8"/>
      <name val="Arial"/>
      <family val="2"/>
    </font>
    <font>
      <sz val="8"/>
      <color indexed="10"/>
      <name val="Arial"/>
      <family val="2"/>
    </font>
    <font>
      <sz val="8"/>
      <color indexed="8"/>
      <name val="Arial"/>
      <family val="2"/>
    </font>
    <font>
      <b/>
      <sz val="8"/>
      <color indexed="8"/>
      <name val="Arial"/>
      <family val="2"/>
    </font>
    <font>
      <b/>
      <u/>
      <sz val="8"/>
      <color indexed="8"/>
      <name val="Arial"/>
      <family val="2"/>
    </font>
    <font>
      <b/>
      <sz val="8"/>
      <color indexed="30"/>
      <name val="Arial"/>
      <family val="2"/>
    </font>
    <font>
      <b/>
      <sz val="8"/>
      <color indexed="17"/>
      <name val="Arial"/>
      <family val="2"/>
    </font>
    <font>
      <u/>
      <sz val="8"/>
      <color indexed="8"/>
      <name val="Arial"/>
      <family val="2"/>
    </font>
    <font>
      <b/>
      <sz val="10"/>
      <name val="Arial"/>
      <family val="2"/>
    </font>
    <font>
      <sz val="10"/>
      <color indexed="8"/>
      <name val="Arial"/>
      <family val="2"/>
    </font>
    <font>
      <b/>
      <u/>
      <sz val="10"/>
      <name val="Arial"/>
      <family val="2"/>
    </font>
    <font>
      <sz val="11"/>
      <color theme="1"/>
      <name val="Calibri"/>
      <family val="2"/>
      <scheme val="minor"/>
    </font>
    <font>
      <sz val="9"/>
      <color theme="1"/>
      <name val="Arial"/>
      <family val="2"/>
    </font>
    <font>
      <sz val="8"/>
      <color theme="1"/>
      <name val="Arial"/>
      <family val="2"/>
    </font>
    <font>
      <b/>
      <sz val="8"/>
      <color theme="1"/>
      <name val="Arial"/>
      <family val="2"/>
    </font>
    <font>
      <sz val="11"/>
      <color theme="1"/>
      <name val="Arial"/>
      <family val="2"/>
    </font>
    <font>
      <sz val="8"/>
      <color rgb="FF0033CC"/>
      <name val="Arial"/>
      <family val="2"/>
    </font>
    <font>
      <b/>
      <sz val="8"/>
      <color rgb="FF0033CC"/>
      <name val="Arial"/>
      <family val="2"/>
    </font>
    <font>
      <b/>
      <sz val="8"/>
      <color rgb="FF0000FF"/>
      <name val="Arial"/>
      <family val="2"/>
    </font>
    <font>
      <b/>
      <u/>
      <sz val="9"/>
      <color theme="1"/>
      <name val="Arial"/>
      <family val="2"/>
    </font>
    <font>
      <b/>
      <sz val="10"/>
      <color theme="1"/>
      <name val="Arial"/>
      <family val="2"/>
    </font>
    <font>
      <i/>
      <sz val="8"/>
      <color theme="1"/>
      <name val="Arial"/>
      <family val="2"/>
    </font>
    <font>
      <b/>
      <sz val="9"/>
      <color theme="1"/>
      <name val="Arial"/>
      <family val="2"/>
    </font>
    <font>
      <sz val="8"/>
      <color rgb="FF008000"/>
      <name val="Arial"/>
      <family val="2"/>
    </font>
    <font>
      <sz val="8"/>
      <color rgb="FF7030A0"/>
      <name val="Arial"/>
      <family val="2"/>
    </font>
    <font>
      <sz val="8"/>
      <color rgb="FFFF6600"/>
      <name val="Arial"/>
      <family val="2"/>
    </font>
    <font>
      <b/>
      <u/>
      <sz val="8"/>
      <color theme="1"/>
      <name val="Arial"/>
      <family val="2"/>
    </font>
    <font>
      <sz val="10"/>
      <color theme="1"/>
      <name val="Arial"/>
      <family val="2"/>
    </font>
    <font>
      <b/>
      <sz val="8"/>
      <color rgb="FF000000"/>
      <name val="Arial"/>
      <family val="2"/>
    </font>
    <font>
      <u/>
      <sz val="8"/>
      <color theme="1"/>
      <name val="Arial"/>
      <family val="2"/>
    </font>
    <font>
      <i/>
      <sz val="9"/>
      <color rgb="FFFF0000"/>
      <name val="Calibri"/>
      <family val="2"/>
      <scheme val="minor"/>
    </font>
    <font>
      <sz val="8"/>
      <name val="Calibri"/>
      <family val="2"/>
      <scheme val="minor"/>
    </font>
    <font>
      <sz val="9"/>
      <color indexed="81"/>
      <name val="Tahoma"/>
      <family val="2"/>
    </font>
    <font>
      <b/>
      <i/>
      <sz val="8"/>
      <name val="Arial"/>
      <family val="2"/>
    </font>
    <font>
      <u/>
      <sz val="11"/>
      <color theme="10"/>
      <name val="Calibri"/>
      <family val="2"/>
      <scheme val="minor"/>
    </font>
    <font>
      <u/>
      <sz val="11"/>
      <color theme="11"/>
      <name val="Calibri"/>
      <family val="2"/>
      <scheme val="minor"/>
    </font>
    <font>
      <sz val="8"/>
      <color rgb="FF000000"/>
      <name val="Arial"/>
      <family val="2"/>
    </font>
  </fonts>
  <fills count="7">
    <fill>
      <patternFill patternType="none"/>
    </fill>
    <fill>
      <patternFill patternType="gray125"/>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gray125">
        <bgColor auto="1"/>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42">
    <xf numFmtId="0" fontId="0" fillId="0" borderId="0"/>
    <xf numFmtId="0" fontId="21" fillId="0" borderId="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cellStyleXfs>
  <cellXfs count="449">
    <xf numFmtId="0" fontId="0" fillId="0" borderId="0" xfId="0"/>
    <xf numFmtId="0" fontId="22" fillId="0" borderId="0" xfId="0" applyFont="1" applyAlignment="1">
      <alignment horizontal="center" vertical="center"/>
    </xf>
    <xf numFmtId="0" fontId="23" fillId="3" borderId="2" xfId="0" applyFont="1" applyFill="1" applyBorder="1" applyAlignment="1">
      <alignment horizontal="center" vertical="center" wrapText="1"/>
    </xf>
    <xf numFmtId="0" fontId="23" fillId="0" borderId="0" xfId="0" applyFont="1" applyAlignment="1">
      <alignment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0" fillId="0" borderId="0" xfId="0" applyFont="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6" fontId="23" fillId="0" borderId="5" xfId="0" applyNumberFormat="1" applyFont="1" applyBorder="1" applyAlignment="1">
      <alignment vertical="center"/>
    </xf>
    <xf numFmtId="6" fontId="23" fillId="0" borderId="0" xfId="0" applyNumberFormat="1" applyFont="1" applyBorder="1" applyAlignment="1">
      <alignment vertical="center"/>
    </xf>
    <xf numFmtId="0" fontId="23" fillId="2" borderId="0" xfId="0" applyFont="1" applyFill="1" applyAlignment="1">
      <alignment vertical="center"/>
    </xf>
    <xf numFmtId="14" fontId="23" fillId="2" borderId="4" xfId="0" applyNumberFormat="1"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6" xfId="0" applyFont="1" applyFill="1" applyBorder="1" applyAlignment="1">
      <alignment horizontal="center" vertical="center"/>
    </xf>
    <xf numFmtId="0" fontId="23" fillId="2" borderId="7" xfId="0" applyFont="1" applyFill="1" applyBorder="1" applyAlignment="1">
      <alignment vertical="center"/>
    </xf>
    <xf numFmtId="0" fontId="23" fillId="2" borderId="5" xfId="0" applyFont="1" applyFill="1" applyBorder="1" applyAlignment="1">
      <alignment vertical="center"/>
    </xf>
    <xf numFmtId="0" fontId="24" fillId="2" borderId="6" xfId="0" applyFont="1" applyFill="1" applyBorder="1" applyAlignment="1">
      <alignment horizontal="left" vertical="center"/>
    </xf>
    <xf numFmtId="49" fontId="23" fillId="0" borderId="2" xfId="0" applyNumberFormat="1" applyFont="1" applyFill="1" applyBorder="1" applyAlignment="1">
      <alignment horizontal="center" vertical="center"/>
    </xf>
    <xf numFmtId="49" fontId="23" fillId="0" borderId="2" xfId="0" applyNumberFormat="1" applyFont="1" applyBorder="1" applyAlignment="1">
      <alignment horizontal="center" vertical="center"/>
    </xf>
    <xf numFmtId="49" fontId="23" fillId="0" borderId="8"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6" fontId="23" fillId="0" borderId="3" xfId="0" applyNumberFormat="1"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indent="10"/>
    </xf>
    <xf numFmtId="8" fontId="26" fillId="0" borderId="9" xfId="0" applyNumberFormat="1" applyFont="1" applyBorder="1" applyAlignment="1">
      <alignment vertical="center"/>
    </xf>
    <xf numFmtId="8" fontId="26" fillId="0" borderId="8" xfId="0" applyNumberFormat="1" applyFont="1" applyFill="1" applyBorder="1" applyAlignment="1">
      <alignment vertical="center"/>
    </xf>
    <xf numFmtId="0" fontId="26" fillId="3" borderId="2" xfId="0" applyNumberFormat="1" applyFont="1" applyFill="1" applyBorder="1" applyAlignment="1">
      <alignment vertical="center"/>
    </xf>
    <xf numFmtId="8" fontId="27" fillId="3" borderId="2" xfId="0" applyNumberFormat="1" applyFont="1" applyFill="1" applyBorder="1" applyAlignment="1">
      <alignment vertical="center"/>
    </xf>
    <xf numFmtId="8" fontId="26" fillId="0" borderId="2" xfId="0" applyNumberFormat="1" applyFont="1" applyBorder="1" applyAlignment="1" applyProtection="1">
      <alignment vertical="center"/>
    </xf>
    <xf numFmtId="8" fontId="28" fillId="3" borderId="2" xfId="0" applyNumberFormat="1" applyFont="1" applyFill="1" applyBorder="1" applyAlignment="1" applyProtection="1">
      <alignment vertical="center"/>
    </xf>
    <xf numFmtId="0" fontId="23" fillId="0" borderId="0" xfId="0" applyFont="1" applyAlignment="1">
      <alignment vertical="center" wrapText="1"/>
    </xf>
    <xf numFmtId="0" fontId="29" fillId="0" borderId="0" xfId="0" applyFont="1" applyAlignment="1">
      <alignment horizontal="center" vertical="center"/>
    </xf>
    <xf numFmtId="0" fontId="23" fillId="0" borderId="0" xfId="0" applyFont="1" applyAlignment="1">
      <alignment horizontal="center" vertical="center"/>
    </xf>
    <xf numFmtId="0" fontId="30"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Border="1" applyAlignment="1">
      <alignment vertical="center"/>
    </xf>
    <xf numFmtId="0" fontId="0" fillId="0" borderId="0" xfId="0" applyAlignment="1">
      <alignment vertical="center"/>
    </xf>
    <xf numFmtId="8" fontId="27" fillId="0" borderId="2" xfId="0" applyNumberFormat="1" applyFont="1" applyBorder="1" applyAlignment="1">
      <alignment vertical="center"/>
    </xf>
    <xf numFmtId="0" fontId="23" fillId="0" borderId="0" xfId="0" applyFont="1" applyAlignment="1"/>
    <xf numFmtId="0" fontId="23" fillId="0" borderId="0" xfId="0" applyFont="1" applyBorder="1" applyAlignment="1">
      <alignment horizontal="center" vertical="center"/>
    </xf>
    <xf numFmtId="0" fontId="29" fillId="0" borderId="0" xfId="0" applyFont="1" applyBorder="1" applyAlignment="1">
      <alignment horizontal="center" vertical="center"/>
    </xf>
    <xf numFmtId="0" fontId="31" fillId="0" borderId="0" xfId="0" applyFont="1" applyAlignment="1">
      <alignment vertical="center"/>
    </xf>
    <xf numFmtId="0" fontId="23" fillId="0" borderId="0" xfId="0" applyFont="1" applyBorder="1" applyAlignment="1">
      <alignment vertical="top"/>
    </xf>
    <xf numFmtId="0" fontId="31" fillId="0" borderId="0" xfId="0" applyFont="1" applyAlignment="1">
      <alignment vertical="top" wrapText="1"/>
    </xf>
    <xf numFmtId="0" fontId="23" fillId="0" borderId="0" xfId="0" applyNumberFormat="1" applyFont="1" applyAlignment="1">
      <alignment vertical="center"/>
    </xf>
    <xf numFmtId="0" fontId="32" fillId="0" borderId="0" xfId="0" applyFont="1" applyAlignment="1">
      <alignment vertical="center"/>
    </xf>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24" fillId="0" borderId="0" xfId="0" applyFont="1"/>
    <xf numFmtId="0" fontId="23" fillId="0" borderId="0" xfId="0" applyFont="1" applyAlignment="1">
      <alignment vertical="center"/>
    </xf>
    <xf numFmtId="0" fontId="23" fillId="0" borderId="0" xfId="0" applyFont="1" applyAlignment="1">
      <alignment horizontal="center" vertical="center"/>
    </xf>
    <xf numFmtId="0" fontId="24" fillId="0" borderId="2" xfId="0" applyFont="1" applyBorder="1" applyAlignment="1" applyProtection="1">
      <alignment horizontal="center" vertical="center" wrapText="1"/>
      <protection locked="0"/>
    </xf>
    <xf numFmtId="0" fontId="23"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24" fillId="0" borderId="0" xfId="0" applyFont="1" applyBorder="1" applyAlignment="1" applyProtection="1">
      <alignment horizontal="center" vertical="center" wrapText="1"/>
      <protection locked="0"/>
    </xf>
    <xf numFmtId="0" fontId="23" fillId="0" borderId="0" xfId="0" applyFont="1" applyFill="1" applyBorder="1" applyAlignment="1">
      <alignment vertical="center"/>
    </xf>
    <xf numFmtId="8" fontId="28" fillId="0" borderId="0" xfId="0" applyNumberFormat="1"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8" fontId="33" fillId="0" borderId="2" xfId="0" applyNumberFormat="1" applyFont="1" applyBorder="1" applyAlignment="1" applyProtection="1">
      <alignment vertical="center"/>
    </xf>
    <xf numFmtId="8" fontId="33" fillId="0" borderId="9" xfId="0" applyNumberFormat="1" applyFont="1" applyBorder="1" applyAlignment="1" applyProtection="1">
      <alignment vertical="center"/>
    </xf>
    <xf numFmtId="8" fontId="33" fillId="0" borderId="8" xfId="0" applyNumberFormat="1" applyFont="1" applyBorder="1" applyAlignment="1" applyProtection="1">
      <alignment vertical="center"/>
    </xf>
    <xf numFmtId="8" fontId="34" fillId="0" borderId="2" xfId="0" applyNumberFormat="1" applyFont="1" applyBorder="1" applyAlignment="1" applyProtection="1">
      <alignment vertical="center"/>
    </xf>
    <xf numFmtId="8" fontId="34" fillId="0" borderId="9" xfId="0" applyNumberFormat="1" applyFont="1" applyBorder="1" applyAlignment="1" applyProtection="1">
      <alignment vertical="center"/>
    </xf>
    <xf numFmtId="0" fontId="23" fillId="0" borderId="0" xfId="0" applyFont="1" applyAlignment="1" applyProtection="1">
      <alignment vertical="center"/>
      <protection locked="0"/>
    </xf>
    <xf numFmtId="0" fontId="23" fillId="0" borderId="0" xfId="0" applyFont="1" applyAlignment="1" applyProtection="1">
      <protection locked="0"/>
    </xf>
    <xf numFmtId="0" fontId="23" fillId="0" borderId="0" xfId="0" applyFont="1" applyAlignment="1" applyProtection="1">
      <alignment horizontal="left" vertical="center"/>
    </xf>
    <xf numFmtId="0" fontId="23" fillId="0" borderId="0" xfId="0" applyFont="1" applyAlignment="1" applyProtection="1">
      <alignment vertical="center"/>
    </xf>
    <xf numFmtId="0" fontId="35" fillId="0" borderId="0" xfId="0" applyFont="1" applyBorder="1" applyAlignment="1" applyProtection="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4" fillId="2" borderId="0" xfId="0" applyFont="1" applyFill="1" applyBorder="1" applyAlignment="1">
      <alignment horizontal="left" vertical="center"/>
    </xf>
    <xf numFmtId="0" fontId="23" fillId="0" borderId="4" xfId="0" applyFont="1" applyBorder="1" applyAlignment="1">
      <alignment horizontal="center" vertical="center"/>
    </xf>
    <xf numFmtId="0" fontId="23" fillId="0" borderId="4" xfId="0" applyFont="1" applyBorder="1" applyAlignment="1">
      <alignment horizontal="left" vertical="center"/>
    </xf>
    <xf numFmtId="49" fontId="23" fillId="0" borderId="11" xfId="0" applyNumberFormat="1" applyFont="1" applyBorder="1" applyAlignment="1">
      <alignment horizontal="center" vertical="center"/>
    </xf>
    <xf numFmtId="49" fontId="23" fillId="0" borderId="1" xfId="0" applyNumberFormat="1" applyFont="1" applyFill="1" applyBorder="1" applyAlignment="1">
      <alignment horizontal="center" vertical="center"/>
    </xf>
    <xf numFmtId="49" fontId="23" fillId="0" borderId="1" xfId="0" applyNumberFormat="1" applyFont="1" applyBorder="1" applyAlignment="1">
      <alignment horizontal="center" vertical="center"/>
    </xf>
    <xf numFmtId="0" fontId="23" fillId="2" borderId="0" xfId="0" applyFont="1" applyFill="1" applyBorder="1" applyAlignment="1">
      <alignment horizontal="center" vertical="center"/>
    </xf>
    <xf numFmtId="0" fontId="23" fillId="0" borderId="0" xfId="0" applyFont="1" applyAlignment="1">
      <alignment vertical="center"/>
    </xf>
    <xf numFmtId="0" fontId="23" fillId="0" borderId="0" xfId="0" applyFont="1" applyAlignment="1">
      <alignment vertical="center"/>
    </xf>
    <xf numFmtId="9" fontId="23" fillId="3" borderId="2" xfId="0" applyNumberFormat="1" applyFont="1" applyFill="1" applyBorder="1" applyAlignment="1" applyProtection="1">
      <alignment vertical="center"/>
      <protection locked="0"/>
    </xf>
    <xf numFmtId="0" fontId="23" fillId="0" borderId="0" xfId="0" applyFont="1" applyAlignment="1" applyProtection="1">
      <alignment horizontal="left" vertical="center" indent="10"/>
    </xf>
    <xf numFmtId="0" fontId="0" fillId="0" borderId="0" xfId="0" applyFont="1" applyAlignment="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vertical="center"/>
    </xf>
    <xf numFmtId="8" fontId="23" fillId="4" borderId="2" xfId="0" applyNumberFormat="1" applyFont="1" applyFill="1" applyBorder="1" applyAlignment="1" applyProtection="1">
      <alignment vertical="center"/>
      <protection locked="0"/>
    </xf>
    <xf numFmtId="8" fontId="23" fillId="4" borderId="9" xfId="0" applyNumberFormat="1" applyFont="1" applyFill="1" applyBorder="1" applyAlignment="1" applyProtection="1">
      <alignment vertical="center"/>
      <protection locked="0"/>
    </xf>
    <xf numFmtId="8" fontId="26" fillId="3" borderId="8" xfId="0" applyNumberFormat="1" applyFont="1" applyFill="1" applyBorder="1" applyAlignment="1">
      <alignment vertical="center"/>
    </xf>
    <xf numFmtId="8" fontId="26" fillId="3" borderId="8" xfId="0" applyNumberFormat="1" applyFont="1" applyFill="1" applyBorder="1" applyAlignment="1" applyProtection="1">
      <alignment vertical="center"/>
    </xf>
    <xf numFmtId="164" fontId="23" fillId="4" borderId="4" xfId="0" applyNumberFormat="1" applyFont="1" applyFill="1" applyBorder="1" applyAlignment="1" applyProtection="1">
      <alignment horizontal="center" vertical="center"/>
      <protection locked="0"/>
    </xf>
    <xf numFmtId="14" fontId="23" fillId="4" borderId="4" xfId="0" applyNumberFormat="1" applyFont="1" applyFill="1" applyBorder="1" applyAlignment="1" applyProtection="1">
      <alignment vertical="center"/>
      <protection locked="0"/>
    </xf>
    <xf numFmtId="0" fontId="23" fillId="4" borderId="4" xfId="0" applyFont="1" applyFill="1" applyBorder="1" applyAlignment="1" applyProtection="1">
      <alignment vertical="center"/>
      <protection locked="0"/>
    </xf>
    <xf numFmtId="0" fontId="23" fillId="4" borderId="2"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left" vertical="center"/>
      <protection locked="0"/>
    </xf>
    <xf numFmtId="0" fontId="23" fillId="4" borderId="1" xfId="0" applyFont="1" applyFill="1" applyBorder="1" applyAlignment="1" applyProtection="1">
      <alignment horizontal="left" vertical="center" wrapText="1"/>
      <protection locked="0"/>
    </xf>
    <xf numFmtId="8" fontId="23" fillId="4" borderId="1" xfId="0" applyNumberFormat="1" applyFont="1" applyFill="1" applyBorder="1" applyAlignment="1" applyProtection="1">
      <alignment horizontal="right" vertical="center" wrapText="1"/>
      <protection locked="0"/>
    </xf>
    <xf numFmtId="0" fontId="23" fillId="4" borderId="2"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8" fontId="23" fillId="4" borderId="1" xfId="0" applyNumberFormat="1" applyFont="1" applyFill="1" applyBorder="1" applyAlignment="1" applyProtection="1">
      <alignment vertical="center"/>
      <protection locked="0"/>
    </xf>
    <xf numFmtId="8" fontId="23" fillId="4" borderId="4" xfId="0" applyNumberFormat="1" applyFont="1" applyFill="1" applyBorder="1" applyAlignment="1" applyProtection="1">
      <alignment vertical="center"/>
      <protection locked="0"/>
    </xf>
    <xf numFmtId="0" fontId="23" fillId="4" borderId="12" xfId="0" applyFont="1" applyFill="1" applyBorder="1" applyAlignment="1" applyProtection="1">
      <alignment vertical="center"/>
      <protection locked="0"/>
    </xf>
    <xf numFmtId="9" fontId="23" fillId="4" borderId="2"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23" fillId="0" borderId="0" xfId="0" applyFont="1" applyBorder="1" applyAlignment="1" applyProtection="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3" fillId="2" borderId="4" xfId="0" applyFont="1" applyFill="1" applyBorder="1" applyAlignment="1" applyProtection="1">
      <alignment horizontal="center" vertical="center"/>
      <protection locked="0"/>
    </xf>
    <xf numFmtId="8" fontId="23" fillId="4" borderId="2" xfId="0" applyNumberFormat="1" applyFont="1" applyFill="1" applyBorder="1" applyAlignment="1" applyProtection="1">
      <alignment vertical="center"/>
      <protection locked="0"/>
    </xf>
    <xf numFmtId="0" fontId="1" fillId="0" borderId="0" xfId="0" applyFont="1" applyBorder="1" applyAlignment="1">
      <alignment vertical="top" wrapText="1"/>
    </xf>
    <xf numFmtId="8" fontId="33" fillId="0" borderId="4" xfId="0" applyNumberFormat="1" applyFont="1" applyBorder="1" applyAlignment="1">
      <alignment horizontal="center" vertical="center"/>
    </xf>
    <xf numFmtId="0" fontId="23" fillId="4" borderId="0" xfId="0" applyFont="1" applyFill="1" applyAlignment="1" applyProtection="1">
      <alignment horizontal="center" vertical="center"/>
      <protection locked="0"/>
    </xf>
    <xf numFmtId="0" fontId="33" fillId="0" borderId="0" xfId="0" applyFont="1" applyBorder="1" applyAlignment="1" applyProtection="1">
      <alignment horizontal="left" vertical="center"/>
      <protection locked="0"/>
    </xf>
    <xf numFmtId="0" fontId="36" fillId="5" borderId="6" xfId="0" applyFont="1" applyFill="1" applyBorder="1" applyAlignment="1">
      <alignment horizontal="center" vertical="center"/>
    </xf>
    <xf numFmtId="0" fontId="36" fillId="5" borderId="0" xfId="0" applyFont="1" applyFill="1" applyBorder="1" applyAlignment="1">
      <alignment horizontal="center" vertical="center"/>
    </xf>
    <xf numFmtId="0" fontId="25" fillId="5" borderId="6" xfId="0" applyFont="1" applyFill="1" applyBorder="1" applyAlignment="1">
      <alignment vertical="center"/>
    </xf>
    <xf numFmtId="0" fontId="25" fillId="5" borderId="0" xfId="0" applyFont="1" applyFill="1" applyBorder="1" applyAlignment="1">
      <alignment vertical="center"/>
    </xf>
    <xf numFmtId="0" fontId="23" fillId="5" borderId="0" xfId="0" applyFont="1" applyFill="1" applyBorder="1" applyAlignment="1">
      <alignment horizontal="center" vertical="center"/>
    </xf>
    <xf numFmtId="0" fontId="23" fillId="5" borderId="5" xfId="0" applyFont="1" applyFill="1" applyBorder="1" applyAlignment="1">
      <alignment horizontal="left" vertical="center"/>
    </xf>
    <xf numFmtId="0" fontId="24" fillId="5" borderId="6" xfId="0" applyFont="1" applyFill="1" applyBorder="1" applyAlignment="1">
      <alignment horizontal="center" vertical="center"/>
    </xf>
    <xf numFmtId="0" fontId="23" fillId="5" borderId="0" xfId="0" applyFont="1" applyFill="1" applyBorder="1" applyAlignment="1">
      <alignment horizontal="left" vertical="center"/>
    </xf>
    <xf numFmtId="0" fontId="24" fillId="5" borderId="0" xfId="0" applyFont="1" applyFill="1" applyBorder="1" applyAlignment="1">
      <alignment horizontal="center" vertical="center"/>
    </xf>
    <xf numFmtId="0" fontId="24" fillId="5" borderId="6" xfId="0" applyFont="1" applyFill="1" applyBorder="1" applyAlignment="1">
      <alignment horizontal="center" vertical="center" wrapText="1"/>
    </xf>
    <xf numFmtId="0" fontId="23" fillId="5" borderId="11" xfId="0" applyFont="1" applyFill="1" applyBorder="1" applyAlignment="1">
      <alignment vertical="center"/>
    </xf>
    <xf numFmtId="0" fontId="23" fillId="5" borderId="4" xfId="0" applyFont="1" applyFill="1" applyBorder="1" applyAlignment="1">
      <alignment vertical="center"/>
    </xf>
    <xf numFmtId="0" fontId="23" fillId="5" borderId="13" xfId="0" applyFont="1" applyFill="1" applyBorder="1" applyAlignment="1">
      <alignment vertical="center"/>
    </xf>
    <xf numFmtId="0" fontId="33" fillId="0" borderId="0" xfId="0" applyFont="1" applyAlignment="1">
      <alignment vertical="center"/>
    </xf>
    <xf numFmtId="0" fontId="33" fillId="0" borderId="1" xfId="0" applyFont="1" applyBorder="1" applyAlignment="1">
      <alignment vertical="center"/>
    </xf>
    <xf numFmtId="8" fontId="33" fillId="0" borderId="1" xfId="0" applyNumberFormat="1" applyFont="1" applyBorder="1" applyAlignment="1">
      <alignment vertical="center"/>
    </xf>
    <xf numFmtId="0" fontId="0" fillId="0" borderId="0" xfId="0" applyAlignment="1">
      <alignment vertical="center"/>
    </xf>
    <xf numFmtId="0" fontId="33" fillId="0" borderId="0" xfId="0" applyFont="1" applyBorder="1" applyAlignment="1">
      <alignment vertical="center"/>
    </xf>
    <xf numFmtId="0" fontId="23" fillId="0" borderId="0" xfId="0" applyFont="1" applyAlignment="1">
      <alignment vertical="center"/>
    </xf>
    <xf numFmtId="0" fontId="23" fillId="0" borderId="4" xfId="0" applyFont="1" applyBorder="1" applyAlignment="1">
      <alignment horizontal="left" vertical="center"/>
    </xf>
    <xf numFmtId="0" fontId="23"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37" fillId="0" borderId="0" xfId="0" applyFont="1" applyAlignment="1">
      <alignment vertical="center"/>
    </xf>
    <xf numFmtId="0" fontId="20" fillId="0" borderId="0" xfId="0" applyFont="1" applyAlignment="1">
      <alignment vertical="center"/>
    </xf>
    <xf numFmtId="10" fontId="26" fillId="0" borderId="2" xfId="0" applyNumberFormat="1" applyFont="1" applyFill="1" applyBorder="1" applyAlignment="1">
      <alignment horizontal="right" vertical="center"/>
    </xf>
    <xf numFmtId="10" fontId="26" fillId="0" borderId="9" xfId="0" applyNumberFormat="1" applyFont="1" applyFill="1" applyBorder="1" applyAlignment="1">
      <alignment horizontal="right" vertical="center"/>
    </xf>
    <xf numFmtId="10" fontId="26" fillId="0" borderId="8" xfId="0" applyNumberFormat="1" applyFont="1" applyFill="1" applyBorder="1" applyAlignment="1">
      <alignment horizontal="right" vertical="center"/>
    </xf>
    <xf numFmtId="0" fontId="23" fillId="0" borderId="0" xfId="0" applyFont="1" applyAlignment="1" applyProtection="1">
      <alignment horizontal="left" vertical="center" indent="10"/>
    </xf>
    <xf numFmtId="0" fontId="30" fillId="0" borderId="0" xfId="0" applyFont="1" applyAlignment="1">
      <alignment horizontal="center" vertical="center"/>
    </xf>
    <xf numFmtId="0" fontId="23" fillId="0" borderId="0" xfId="0" applyFont="1" applyAlignment="1">
      <alignment horizontal="center" vertical="center"/>
    </xf>
    <xf numFmtId="0" fontId="29"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33" fillId="0" borderId="4" xfId="0" applyFont="1" applyBorder="1" applyAlignment="1" applyProtection="1">
      <alignment horizontal="left" vertical="center"/>
    </xf>
    <xf numFmtId="14" fontId="33" fillId="0" borderId="4" xfId="0" applyNumberFormat="1" applyFont="1" applyBorder="1" applyAlignment="1" applyProtection="1">
      <alignment horizontal="left" vertical="center"/>
    </xf>
    <xf numFmtId="0" fontId="29" fillId="0" borderId="0" xfId="0" applyFont="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xf>
    <xf numFmtId="0" fontId="0" fillId="0" borderId="0" xfId="0" applyAlignment="1">
      <alignment vertical="center"/>
    </xf>
    <xf numFmtId="8" fontId="23" fillId="0" borderId="2" xfId="0" applyNumberFormat="1" applyFont="1" applyFill="1" applyBorder="1" applyAlignment="1" applyProtection="1">
      <alignment vertical="center"/>
    </xf>
    <xf numFmtId="8" fontId="23" fillId="0" borderId="9" xfId="0" applyNumberFormat="1" applyFont="1" applyFill="1" applyBorder="1" applyAlignment="1" applyProtection="1">
      <alignment vertical="center"/>
    </xf>
    <xf numFmtId="0" fontId="23" fillId="0" borderId="2" xfId="0" applyFont="1" applyBorder="1" applyAlignment="1" applyProtection="1">
      <alignment horizontal="center" vertical="center"/>
    </xf>
    <xf numFmtId="0" fontId="23" fillId="0" borderId="9" xfId="0" applyFont="1" applyBorder="1" applyAlignment="1" applyProtection="1">
      <alignment horizontal="center" vertical="center"/>
    </xf>
    <xf numFmtId="49" fontId="23" fillId="0" borderId="8" xfId="0" applyNumberFormat="1" applyFont="1" applyFill="1" applyBorder="1" applyAlignment="1" applyProtection="1">
      <alignment horizontal="center" vertical="center"/>
    </xf>
    <xf numFmtId="0" fontId="23" fillId="0" borderId="0" xfId="0" applyFont="1" applyAlignment="1" applyProtection="1">
      <alignment horizontal="left" vertical="center" indent="6"/>
    </xf>
    <xf numFmtId="0" fontId="23" fillId="0" borderId="0" xfId="0" applyFont="1" applyAlignment="1" applyProtection="1">
      <alignment horizontal="left" vertical="center" indent="7"/>
    </xf>
    <xf numFmtId="0" fontId="23" fillId="3" borderId="2" xfId="0" applyFont="1" applyFill="1" applyBorder="1" applyAlignment="1" applyProtection="1">
      <alignment horizontal="center" vertical="center" wrapText="1"/>
    </xf>
    <xf numFmtId="44" fontId="23" fillId="4" borderId="2" xfId="0" applyNumberFormat="1" applyFont="1" applyFill="1" applyBorder="1" applyAlignment="1" applyProtection="1">
      <alignment vertical="center"/>
      <protection locked="0"/>
    </xf>
    <xf numFmtId="0" fontId="23" fillId="0" borderId="0" xfId="0" applyFont="1" applyAlignment="1">
      <alignment vertical="center"/>
    </xf>
    <xf numFmtId="0" fontId="23" fillId="3" borderId="1" xfId="0" applyFont="1" applyFill="1" applyBorder="1" applyAlignment="1">
      <alignment vertical="center"/>
    </xf>
    <xf numFmtId="0" fontId="23" fillId="3" borderId="12" xfId="0" applyFont="1" applyFill="1" applyBorder="1" applyAlignment="1">
      <alignment vertical="center"/>
    </xf>
    <xf numFmtId="0" fontId="23" fillId="3" borderId="15" xfId="0" applyFont="1" applyFill="1" applyBorder="1" applyAlignment="1">
      <alignment vertical="center"/>
    </xf>
    <xf numFmtId="0" fontId="29" fillId="0" borderId="0" xfId="0" applyFont="1" applyAlignment="1">
      <alignment horizontal="center" vertical="center"/>
    </xf>
    <xf numFmtId="0" fontId="1" fillId="4" borderId="2" xfId="0" applyNumberFormat="1" applyFont="1" applyFill="1" applyBorder="1" applyAlignment="1" applyProtection="1">
      <alignment horizontal="left" vertical="center"/>
      <protection locked="0"/>
    </xf>
    <xf numFmtId="0" fontId="23" fillId="0" borderId="0" xfId="0" applyFont="1" applyAlignment="1">
      <alignment horizontal="center" vertical="center"/>
    </xf>
    <xf numFmtId="0" fontId="23"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40" fillId="0" borderId="0" xfId="0" applyFont="1" applyAlignment="1">
      <alignment horizontal="right" vertical="center"/>
    </xf>
    <xf numFmtId="0" fontId="1" fillId="0" borderId="1" xfId="0" applyFont="1" applyBorder="1" applyAlignment="1">
      <alignment vertical="center"/>
    </xf>
    <xf numFmtId="8" fontId="23" fillId="4" borderId="2" xfId="0" applyNumberFormat="1" applyFont="1" applyFill="1" applyBorder="1" applyAlignment="1" applyProtection="1">
      <alignment vertical="center"/>
      <protection locked="0"/>
    </xf>
    <xf numFmtId="0" fontId="33" fillId="0" borderId="4" xfId="0" applyFont="1" applyFill="1" applyBorder="1" applyAlignment="1" applyProtection="1">
      <alignment horizontal="center" vertical="center"/>
    </xf>
    <xf numFmtId="0" fontId="23" fillId="0" borderId="0" xfId="0" applyFont="1" applyAlignment="1" applyProtection="1">
      <alignment vertical="center"/>
    </xf>
    <xf numFmtId="0" fontId="1" fillId="0" borderId="1" xfId="0" applyFont="1" applyBorder="1" applyAlignment="1">
      <alignment vertical="center"/>
    </xf>
    <xf numFmtId="8" fontId="23" fillId="4" borderId="2" xfId="0" applyNumberFormat="1" applyFont="1" applyFill="1" applyBorder="1" applyAlignment="1" applyProtection="1">
      <alignment vertical="center"/>
      <protection locked="0"/>
    </xf>
    <xf numFmtId="8" fontId="26" fillId="0" borderId="2" xfId="0" applyNumberFormat="1" applyFont="1" applyBorder="1" applyAlignment="1">
      <alignment vertical="center"/>
    </xf>
    <xf numFmtId="0" fontId="23" fillId="3" borderId="2" xfId="0" applyFont="1" applyFill="1" applyBorder="1" applyAlignment="1">
      <alignment horizontal="center" vertical="center"/>
    </xf>
    <xf numFmtId="0" fontId="24" fillId="0" borderId="0" xfId="0" applyFont="1" applyAlignment="1" applyProtection="1">
      <alignment horizontal="center" vertical="center"/>
    </xf>
    <xf numFmtId="8" fontId="23" fillId="0" borderId="2" xfId="0" applyNumberFormat="1" applyFont="1" applyBorder="1" applyAlignment="1" applyProtection="1">
      <alignment vertical="center"/>
    </xf>
    <xf numFmtId="9" fontId="23" fillId="0" borderId="2" xfId="0" applyNumberFormat="1" applyFont="1" applyBorder="1" applyAlignment="1" applyProtection="1">
      <alignment horizontal="center" vertical="center"/>
    </xf>
    <xf numFmtId="8" fontId="28" fillId="0" borderId="2" xfId="0" applyNumberFormat="1" applyFont="1" applyBorder="1" applyAlignment="1" applyProtection="1">
      <alignment vertical="center"/>
    </xf>
    <xf numFmtId="8" fontId="28" fillId="0" borderId="1" xfId="0" applyNumberFormat="1" applyFont="1" applyBorder="1" applyAlignment="1" applyProtection="1">
      <alignment vertical="center"/>
    </xf>
    <xf numFmtId="9" fontId="28" fillId="0" borderId="2" xfId="0" applyNumberFormat="1" applyFont="1" applyBorder="1" applyAlignment="1" applyProtection="1">
      <alignment horizontal="center" vertical="center"/>
    </xf>
    <xf numFmtId="0" fontId="1" fillId="0" borderId="1" xfId="0" applyFont="1" applyBorder="1" applyAlignment="1" applyProtection="1">
      <alignment vertical="center"/>
    </xf>
    <xf numFmtId="8" fontId="23" fillId="4" borderId="2" xfId="0" applyNumberFormat="1" applyFont="1" applyFill="1" applyBorder="1" applyAlignment="1" applyProtection="1">
      <alignment vertical="center"/>
      <protection locked="0"/>
    </xf>
    <xf numFmtId="8" fontId="26" fillId="0" borderId="2" xfId="0" applyNumberFormat="1" applyFont="1" applyBorder="1" applyAlignment="1">
      <alignment vertical="center"/>
    </xf>
    <xf numFmtId="0" fontId="23" fillId="0" borderId="9" xfId="0" applyFont="1" applyBorder="1" applyAlignment="1">
      <alignment horizontal="center" vertical="center"/>
    </xf>
    <xf numFmtId="0" fontId="24" fillId="3" borderId="18" xfId="0" applyFont="1" applyFill="1" applyBorder="1" applyAlignment="1">
      <alignment vertical="center"/>
    </xf>
    <xf numFmtId="0" fontId="24" fillId="3" borderId="11" xfId="0" applyFont="1" applyFill="1" applyBorder="1" applyAlignment="1">
      <alignment vertical="center"/>
    </xf>
    <xf numFmtId="49" fontId="23" fillId="0" borderId="9" xfId="0" applyNumberFormat="1" applyFont="1" applyBorder="1" applyAlignment="1">
      <alignment horizontal="center" vertical="center"/>
    </xf>
    <xf numFmtId="8" fontId="26" fillId="0" borderId="9" xfId="0" applyNumberFormat="1" applyFont="1" applyBorder="1" applyAlignment="1" applyProtection="1">
      <alignment vertical="center"/>
    </xf>
    <xf numFmtId="49" fontId="23" fillId="3" borderId="8" xfId="0" applyNumberFormat="1" applyFont="1" applyFill="1" applyBorder="1" applyAlignment="1" applyProtection="1">
      <alignment horizontal="center" vertical="center"/>
    </xf>
    <xf numFmtId="10" fontId="26" fillId="3" borderId="8" xfId="0" applyNumberFormat="1" applyFont="1" applyFill="1" applyBorder="1" applyAlignment="1">
      <alignment horizontal="right" vertical="center"/>
    </xf>
    <xf numFmtId="8" fontId="23" fillId="4" borderId="21" xfId="0" applyNumberFormat="1" applyFont="1" applyFill="1" applyBorder="1" applyAlignment="1" applyProtection="1">
      <alignment vertical="center"/>
      <protection locked="0"/>
    </xf>
    <xf numFmtId="8" fontId="26" fillId="0" borderId="21" xfId="0" applyNumberFormat="1" applyFont="1" applyBorder="1" applyAlignment="1" applyProtection="1">
      <alignment vertical="center"/>
    </xf>
    <xf numFmtId="49" fontId="23" fillId="3" borderId="23" xfId="0" applyNumberFormat="1" applyFont="1" applyFill="1" applyBorder="1" applyAlignment="1" applyProtection="1">
      <alignment horizontal="center" vertical="center"/>
    </xf>
    <xf numFmtId="8" fontId="26" fillId="3" borderId="23" xfId="0" applyNumberFormat="1" applyFont="1" applyFill="1" applyBorder="1" applyAlignment="1" applyProtection="1">
      <alignment vertical="center"/>
    </xf>
    <xf numFmtId="8" fontId="26" fillId="3" borderId="23" xfId="0" applyNumberFormat="1" applyFont="1" applyFill="1" applyBorder="1" applyAlignment="1">
      <alignment vertical="center"/>
    </xf>
    <xf numFmtId="10" fontId="26" fillId="3" borderId="23" xfId="0" applyNumberFormat="1" applyFont="1" applyFill="1" applyBorder="1" applyAlignment="1">
      <alignment horizontal="right" vertical="center"/>
    </xf>
    <xf numFmtId="0" fontId="23" fillId="4" borderId="21" xfId="0" applyFont="1" applyFill="1" applyBorder="1" applyAlignment="1" applyProtection="1">
      <alignment horizontal="center" vertical="center"/>
      <protection locked="0"/>
    </xf>
    <xf numFmtId="0" fontId="24" fillId="3" borderId="1"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pplyProtection="1">
      <alignment vertical="center"/>
    </xf>
    <xf numFmtId="165" fontId="23" fillId="0" borderId="15" xfId="0" applyNumberFormat="1" applyFont="1" applyFill="1" applyBorder="1" applyAlignment="1" applyProtection="1">
      <alignment horizontal="left" vertical="center"/>
    </xf>
    <xf numFmtId="166" fontId="23" fillId="0" borderId="4" xfId="0" applyNumberFormat="1" applyFont="1" applyFill="1" applyBorder="1" applyAlignment="1" applyProtection="1">
      <alignment horizontal="center" vertical="center"/>
    </xf>
    <xf numFmtId="9" fontId="23" fillId="4" borderId="4" xfId="0" applyNumberFormat="1" applyFont="1" applyFill="1" applyBorder="1" applyAlignment="1" applyProtection="1">
      <alignment vertical="center"/>
      <protection locked="0"/>
    </xf>
    <xf numFmtId="0" fontId="23" fillId="0" borderId="0" xfId="0" applyFont="1" applyAlignment="1">
      <alignment horizontal="left" vertical="center"/>
    </xf>
    <xf numFmtId="0" fontId="23" fillId="0" borderId="0" xfId="0" applyFont="1" applyAlignment="1">
      <alignment vertical="center"/>
    </xf>
    <xf numFmtId="0" fontId="33" fillId="0" borderId="0" xfId="0" applyFont="1" applyBorder="1" applyAlignment="1" applyProtection="1">
      <alignment horizontal="left" vertical="center"/>
    </xf>
    <xf numFmtId="14" fontId="33" fillId="0" borderId="0" xfId="0" applyNumberFormat="1" applyFont="1" applyBorder="1" applyAlignment="1" applyProtection="1">
      <alignment horizontal="left" vertical="center"/>
    </xf>
    <xf numFmtId="8" fontId="23" fillId="4" borderId="2" xfId="0" applyNumberFormat="1" applyFont="1" applyFill="1" applyBorder="1" applyAlignment="1" applyProtection="1">
      <alignment vertical="center"/>
      <protection locked="0"/>
    </xf>
    <xf numFmtId="0" fontId="1" fillId="0" borderId="1" xfId="0" applyFont="1" applyBorder="1" applyAlignment="1">
      <alignment vertical="center"/>
    </xf>
    <xf numFmtId="0" fontId="30" fillId="0" borderId="0" xfId="0" applyFont="1" applyAlignment="1">
      <alignment horizontal="center" vertical="center"/>
    </xf>
    <xf numFmtId="0" fontId="29" fillId="0" borderId="0" xfId="0" applyFont="1" applyAlignment="1">
      <alignment horizontal="center" vertical="center"/>
    </xf>
    <xf numFmtId="0" fontId="23" fillId="3" borderId="1" xfId="0" applyFont="1" applyFill="1" applyBorder="1" applyAlignment="1">
      <alignment horizontal="center" vertical="center"/>
    </xf>
    <xf numFmtId="0" fontId="23" fillId="0" borderId="0" xfId="0" applyFont="1" applyAlignment="1">
      <alignment vertical="center"/>
    </xf>
    <xf numFmtId="0" fontId="0" fillId="0" borderId="0" xfId="0" applyAlignment="1">
      <alignment vertical="center"/>
    </xf>
    <xf numFmtId="8" fontId="23" fillId="4" borderId="2" xfId="0" applyNumberFormat="1" applyFont="1" applyFill="1" applyBorder="1" applyAlignment="1" applyProtection="1">
      <alignment vertical="center"/>
      <protection locked="0"/>
    </xf>
    <xf numFmtId="0" fontId="29" fillId="0" borderId="0" xfId="0" applyFont="1" applyBorder="1" applyAlignment="1">
      <alignment horizontal="center" vertical="center"/>
    </xf>
    <xf numFmtId="8" fontId="26" fillId="0" borderId="2" xfId="0" applyNumberFormat="1" applyFont="1" applyBorder="1" applyAlignment="1">
      <alignment vertical="center"/>
    </xf>
    <xf numFmtId="165" fontId="2" fillId="0" borderId="15" xfId="0" applyNumberFormat="1" applyFont="1" applyFill="1" applyBorder="1" applyAlignment="1">
      <alignment horizontal="center" vertical="center"/>
    </xf>
    <xf numFmtId="0" fontId="3" fillId="0" borderId="4" xfId="0" applyFont="1" applyFill="1" applyBorder="1" applyAlignment="1" applyProtection="1">
      <alignment horizontal="center" vertical="center"/>
    </xf>
    <xf numFmtId="166" fontId="33" fillId="0" borderId="4" xfId="0" applyNumberFormat="1" applyFont="1" applyFill="1" applyBorder="1" applyAlignment="1" applyProtection="1">
      <alignment horizontal="center" vertical="center"/>
    </xf>
    <xf numFmtId="0" fontId="23" fillId="0" borderId="0" xfId="0" applyFont="1" applyAlignment="1" applyProtection="1">
      <alignment horizontal="left" vertical="center" indent="3"/>
    </xf>
    <xf numFmtId="49" fontId="23" fillId="4" borderId="2" xfId="0" applyNumberFormat="1" applyFont="1" applyFill="1" applyBorder="1" applyAlignment="1" applyProtection="1">
      <alignment vertical="center"/>
      <protection locked="0"/>
    </xf>
    <xf numFmtId="49" fontId="23" fillId="6" borderId="8" xfId="0" applyNumberFormat="1" applyFont="1" applyFill="1" applyBorder="1" applyAlignment="1" applyProtection="1">
      <alignment vertical="center"/>
    </xf>
    <xf numFmtId="49" fontId="23" fillId="4" borderId="9" xfId="0" applyNumberFormat="1" applyFont="1" applyFill="1" applyBorder="1" applyAlignment="1" applyProtection="1">
      <alignment vertical="center"/>
      <protection locked="0"/>
    </xf>
    <xf numFmtId="0" fontId="43" fillId="0" borderId="0" xfId="0" applyFont="1" applyAlignment="1">
      <alignment horizontal="right" vertical="center"/>
    </xf>
    <xf numFmtId="0" fontId="30" fillId="0" borderId="0" xfId="0" applyFont="1" applyAlignment="1">
      <alignment horizontal="center" vertical="center"/>
    </xf>
    <xf numFmtId="0" fontId="23" fillId="0" borderId="0" xfId="0" applyFont="1" applyAlignment="1">
      <alignment horizontal="center" vertical="center"/>
    </xf>
    <xf numFmtId="0" fontId="29" fillId="0" borderId="0" xfId="0" applyFont="1" applyAlignment="1">
      <alignment horizontal="center" vertical="center"/>
    </xf>
    <xf numFmtId="0" fontId="23" fillId="0" borderId="0" xfId="0" applyFont="1" applyAlignment="1">
      <alignment horizontal="left" vertical="top" wrapText="1"/>
    </xf>
    <xf numFmtId="0" fontId="38" fillId="0" borderId="0" xfId="0" applyFont="1" applyAlignment="1">
      <alignment horizontal="left" vertical="top" wrapText="1"/>
    </xf>
    <xf numFmtId="0" fontId="23" fillId="0" borderId="0" xfId="0" applyFont="1" applyAlignment="1">
      <alignment vertical="center"/>
    </xf>
    <xf numFmtId="0" fontId="37" fillId="0" borderId="0" xfId="0" applyFont="1" applyAlignment="1">
      <alignment horizontal="left" vertical="top" wrapText="1"/>
    </xf>
    <xf numFmtId="8" fontId="23" fillId="0" borderId="21" xfId="0" applyNumberFormat="1" applyFont="1" applyFill="1" applyBorder="1" applyAlignment="1" applyProtection="1">
      <alignment vertical="center"/>
    </xf>
    <xf numFmtId="49" fontId="23" fillId="4" borderId="21" xfId="0" applyNumberFormat="1" applyFont="1" applyFill="1" applyBorder="1" applyAlignment="1" applyProtection="1">
      <alignment vertical="center"/>
      <protection locked="0"/>
    </xf>
    <xf numFmtId="49" fontId="23" fillId="0" borderId="21" xfId="0" applyNumberFormat="1" applyFont="1" applyBorder="1" applyAlignment="1">
      <alignment horizontal="center" vertical="center"/>
    </xf>
    <xf numFmtId="38" fontId="23" fillId="4" borderId="2" xfId="0" applyNumberFormat="1" applyFont="1" applyFill="1" applyBorder="1" applyAlignment="1" applyProtection="1">
      <alignment horizontal="center" vertical="center"/>
      <protection locked="0"/>
    </xf>
    <xf numFmtId="38" fontId="23" fillId="4" borderId="9" xfId="0" applyNumberFormat="1" applyFont="1" applyFill="1" applyBorder="1" applyAlignment="1" applyProtection="1">
      <alignment horizontal="center" vertical="center"/>
      <protection locked="0"/>
    </xf>
    <xf numFmtId="49" fontId="23" fillId="0" borderId="22" xfId="0" applyNumberFormat="1" applyFont="1" applyBorder="1" applyAlignment="1" applyProtection="1">
      <alignment horizontal="center" vertical="center"/>
    </xf>
    <xf numFmtId="49" fontId="23" fillId="0" borderId="2" xfId="0" applyNumberFormat="1" applyFont="1" applyBorder="1" applyAlignment="1" applyProtection="1">
      <alignment horizontal="center" vertical="center"/>
    </xf>
    <xf numFmtId="166" fontId="23" fillId="4" borderId="4" xfId="0" applyNumberFormat="1" applyFont="1" applyFill="1" applyBorder="1" applyAlignment="1" applyProtection="1">
      <alignment horizontal="center" vertical="center"/>
      <protection locked="0"/>
    </xf>
    <xf numFmtId="0" fontId="36" fillId="5" borderId="5" xfId="0" applyFont="1" applyFill="1" applyBorder="1" applyAlignment="1">
      <alignment horizontal="left" vertical="center"/>
    </xf>
    <xf numFmtId="0" fontId="36" fillId="5" borderId="0" xfId="0" applyFont="1" applyFill="1" applyBorder="1" applyAlignment="1">
      <alignment horizontal="left" vertical="center"/>
    </xf>
    <xf numFmtId="166" fontId="23" fillId="4" borderId="4" xfId="0" applyNumberFormat="1" applyFont="1" applyFill="1" applyBorder="1" applyAlignment="1" applyProtection="1">
      <alignment vertical="center"/>
      <protection locked="0"/>
    </xf>
    <xf numFmtId="0" fontId="2" fillId="0" borderId="12"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1" fillId="0" borderId="12" xfId="0" applyFont="1" applyBorder="1" applyAlignment="1">
      <alignment horizontal="left" vertical="center"/>
    </xf>
    <xf numFmtId="0" fontId="1" fillId="0" borderId="15" xfId="0" applyFont="1" applyBorder="1" applyAlignment="1">
      <alignment horizontal="left" vertical="center"/>
    </xf>
    <xf numFmtId="0" fontId="1" fillId="0" borderId="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5" xfId="0" applyFont="1" applyFill="1" applyBorder="1" applyAlignment="1">
      <alignment horizontal="left" vertical="center"/>
    </xf>
    <xf numFmtId="0" fontId="1" fillId="0" borderId="10" xfId="0" applyFont="1" applyFill="1" applyBorder="1" applyAlignment="1">
      <alignment horizontal="left" vertical="center"/>
    </xf>
    <xf numFmtId="0" fontId="1" fillId="0" borderId="17" xfId="0" applyFont="1" applyFill="1" applyBorder="1" applyAlignment="1">
      <alignment horizontal="left" vertical="center"/>
    </xf>
    <xf numFmtId="0" fontId="1" fillId="0" borderId="16" xfId="0" applyFont="1" applyFill="1" applyBorder="1" applyAlignment="1">
      <alignment horizontal="left" vertical="center"/>
    </xf>
    <xf numFmtId="0" fontId="1" fillId="0" borderId="15" xfId="0" applyFont="1" applyBorder="1" applyAlignment="1">
      <alignment vertical="center"/>
    </xf>
    <xf numFmtId="0" fontId="1" fillId="0" borderId="2" xfId="0" applyFont="1" applyBorder="1" applyAlignment="1">
      <alignment vertical="center"/>
    </xf>
    <xf numFmtId="0" fontId="46" fillId="0" borderId="1" xfId="0" applyFont="1" applyBorder="1" applyAlignment="1">
      <alignment horizontal="left" vertical="center"/>
    </xf>
    <xf numFmtId="0" fontId="46" fillId="0" borderId="12" xfId="0" applyFont="1" applyBorder="1" applyAlignment="1">
      <alignment horizontal="left" vertical="center"/>
    </xf>
    <xf numFmtId="0" fontId="46" fillId="0" borderId="15" xfId="0" applyFont="1" applyBorder="1" applyAlignment="1">
      <alignment horizontal="left" vertical="center"/>
    </xf>
    <xf numFmtId="0" fontId="29" fillId="0" borderId="0" xfId="0" applyFont="1" applyAlignment="1">
      <alignment horizontal="center" vertical="center"/>
    </xf>
    <xf numFmtId="0" fontId="23" fillId="0" borderId="0" xfId="0" applyFont="1" applyAlignment="1">
      <alignment horizontal="left" vertical="top" wrapText="1"/>
    </xf>
    <xf numFmtId="0" fontId="38" fillId="0" borderId="0" xfId="0" applyFont="1" applyAlignment="1">
      <alignment horizontal="left" vertical="top" wrapText="1"/>
    </xf>
    <xf numFmtId="0" fontId="24" fillId="3" borderId="11" xfId="0" applyFont="1" applyFill="1" applyBorder="1" applyAlignment="1">
      <alignment horizontal="left" vertical="center"/>
    </xf>
    <xf numFmtId="0" fontId="24" fillId="3" borderId="4"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8" xfId="0" applyFont="1" applyFill="1" applyBorder="1" applyAlignment="1">
      <alignment horizontal="left" vertical="center"/>
    </xf>
    <xf numFmtId="0" fontId="24" fillId="3" borderId="19" xfId="0" applyFont="1" applyFill="1" applyBorder="1" applyAlignment="1">
      <alignment horizontal="left" vertical="center"/>
    </xf>
    <xf numFmtId="0" fontId="24" fillId="3" borderId="20" xfId="0" applyFont="1" applyFill="1" applyBorder="1" applyAlignment="1">
      <alignment horizontal="left" vertical="center"/>
    </xf>
    <xf numFmtId="0" fontId="1" fillId="5" borderId="6" xfId="1" applyFont="1" applyFill="1" applyBorder="1" applyAlignment="1">
      <alignment horizontal="center" vertical="center" wrapText="1"/>
    </xf>
    <xf numFmtId="0" fontId="1" fillId="5" borderId="5" xfId="1" applyFont="1" applyFill="1" applyBorder="1" applyAlignment="1">
      <alignment horizontal="center" vertical="center" wrapText="1"/>
    </xf>
    <xf numFmtId="0" fontId="1" fillId="5" borderId="11" xfId="1" applyFont="1" applyFill="1" applyBorder="1" applyAlignment="1">
      <alignment horizontal="center" vertical="center" wrapText="1"/>
    </xf>
    <xf numFmtId="0" fontId="1" fillId="5" borderId="13" xfId="1" applyFont="1" applyFill="1" applyBorder="1" applyAlignment="1">
      <alignment horizontal="center" vertical="center" wrapText="1"/>
    </xf>
    <xf numFmtId="0" fontId="10" fillId="5" borderId="14"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2" xfId="0" applyFont="1" applyBorder="1" applyAlignment="1">
      <alignment vertical="center"/>
    </xf>
    <xf numFmtId="0" fontId="3" fillId="0" borderId="12" xfId="0" applyFont="1" applyFill="1" applyBorder="1" applyAlignment="1" applyProtection="1">
      <alignment horizontal="left" vertical="center"/>
    </xf>
    <xf numFmtId="0" fontId="23" fillId="3" borderId="1"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5" xfId="0" applyFont="1" applyFill="1" applyBorder="1" applyAlignment="1">
      <alignment horizontal="center" vertical="center"/>
    </xf>
    <xf numFmtId="0" fontId="23" fillId="0" borderId="4" xfId="0" applyFont="1" applyBorder="1" applyAlignment="1">
      <alignment horizontal="left" vertical="center"/>
    </xf>
    <xf numFmtId="0" fontId="32" fillId="0" borderId="0" xfId="0" applyFont="1" applyAlignment="1">
      <alignment horizontal="center" vertical="center"/>
    </xf>
    <xf numFmtId="0" fontId="3" fillId="0" borderId="4" xfId="0" applyFont="1" applyFill="1" applyBorder="1" applyAlignment="1" applyProtection="1">
      <alignment horizontal="left" vertical="center"/>
    </xf>
    <xf numFmtId="0" fontId="43" fillId="0" borderId="0" xfId="0" applyFont="1" applyAlignment="1">
      <alignment horizontal="right" vertical="center"/>
    </xf>
    <xf numFmtId="0" fontId="30" fillId="0" borderId="0" xfId="0" applyFont="1" applyAlignment="1">
      <alignment horizontal="center" vertical="center"/>
    </xf>
    <xf numFmtId="0" fontId="23" fillId="0" borderId="0" xfId="0" applyFont="1" applyAlignment="1">
      <alignment horizontal="center" vertical="center"/>
    </xf>
    <xf numFmtId="0" fontId="1" fillId="5" borderId="6" xfId="1" applyFont="1" applyFill="1" applyBorder="1" applyAlignment="1">
      <alignment horizontal="center" vertical="top" wrapText="1"/>
    </xf>
    <xf numFmtId="0" fontId="1" fillId="5" borderId="5" xfId="1" applyFont="1" applyFill="1" applyBorder="1" applyAlignment="1">
      <alignment horizontal="center" vertical="top" wrapText="1"/>
    </xf>
    <xf numFmtId="0" fontId="1" fillId="5" borderId="11" xfId="1" applyFont="1" applyFill="1" applyBorder="1" applyAlignment="1">
      <alignment horizontal="center" vertical="top" wrapText="1"/>
    </xf>
    <xf numFmtId="0" fontId="1" fillId="5" borderId="13" xfId="1" applyFont="1" applyFill="1" applyBorder="1" applyAlignment="1">
      <alignment horizontal="center" vertical="top" wrapText="1"/>
    </xf>
    <xf numFmtId="0" fontId="1" fillId="0" borderId="2" xfId="0" applyFont="1" applyBorder="1" applyAlignment="1" applyProtection="1">
      <alignment vertical="center"/>
    </xf>
    <xf numFmtId="0" fontId="24" fillId="3" borderId="23"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2" xfId="0" applyFont="1" applyFill="1" applyBorder="1" applyAlignment="1" applyProtection="1">
      <alignment horizontal="left" vertical="center"/>
    </xf>
    <xf numFmtId="0" fontId="2" fillId="0" borderId="15" xfId="0" applyFont="1" applyBorder="1" applyAlignment="1" applyProtection="1">
      <alignment horizontal="left" vertical="center"/>
    </xf>
    <xf numFmtId="0" fontId="2" fillId="0" borderId="2"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23" fillId="0" borderId="16" xfId="0" applyFont="1" applyFill="1" applyBorder="1" applyAlignment="1" applyProtection="1">
      <alignment horizontal="left" vertical="center"/>
    </xf>
    <xf numFmtId="0" fontId="43" fillId="0" borderId="0" xfId="0" applyFont="1" applyAlignment="1" applyProtection="1">
      <alignment horizontal="right" vertical="center"/>
    </xf>
    <xf numFmtId="0" fontId="23" fillId="0" borderId="0" xfId="0" applyFont="1" applyAlignment="1" applyProtection="1">
      <alignment horizontal="center" vertical="center"/>
    </xf>
    <xf numFmtId="0" fontId="33" fillId="0" borderId="4" xfId="0" applyFont="1" applyBorder="1" applyAlignment="1" applyProtection="1">
      <alignment horizontal="left" vertical="center"/>
    </xf>
    <xf numFmtId="0" fontId="23" fillId="0" borderId="0" xfId="0" applyFont="1" applyAlignment="1" applyProtection="1">
      <alignment vertical="center"/>
    </xf>
    <xf numFmtId="0" fontId="1" fillId="4" borderId="4" xfId="0"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3" xfId="0" applyFont="1" applyFill="1" applyBorder="1" applyAlignment="1">
      <alignment horizontal="center" vertical="center"/>
    </xf>
    <xf numFmtId="0" fontId="33" fillId="4" borderId="4" xfId="0" applyFont="1" applyFill="1" applyBorder="1" applyAlignment="1" applyProtection="1">
      <alignment horizontal="left" vertical="center"/>
      <protection locked="0"/>
    </xf>
    <xf numFmtId="0" fontId="23" fillId="0" borderId="3" xfId="0" applyFont="1" applyBorder="1" applyAlignment="1">
      <alignment vertical="center"/>
    </xf>
    <xf numFmtId="0" fontId="24" fillId="2" borderId="0" xfId="0" applyFont="1" applyFill="1" applyAlignment="1">
      <alignment horizontal="center" vertical="center"/>
    </xf>
    <xf numFmtId="6" fontId="23" fillId="4" borderId="4" xfId="0" applyNumberFormat="1" applyFont="1" applyFill="1" applyBorder="1" applyAlignment="1" applyProtection="1">
      <alignment vertical="center"/>
      <protection locked="0"/>
    </xf>
    <xf numFmtId="166" fontId="33" fillId="4" borderId="4" xfId="0" applyNumberFormat="1" applyFont="1" applyFill="1" applyBorder="1" applyAlignment="1" applyProtection="1">
      <alignment horizontal="center" vertical="center"/>
      <protection locked="0"/>
    </xf>
    <xf numFmtId="0" fontId="23" fillId="0" borderId="1" xfId="0" applyFont="1" applyBorder="1" applyAlignment="1">
      <alignment vertical="center"/>
    </xf>
    <xf numFmtId="0" fontId="23" fillId="0" borderId="12" xfId="0" applyFont="1" applyBorder="1" applyAlignment="1">
      <alignment vertical="center"/>
    </xf>
    <xf numFmtId="0" fontId="23" fillId="0" borderId="15" xfId="0" applyFont="1" applyBorder="1" applyAlignment="1">
      <alignment vertical="center"/>
    </xf>
    <xf numFmtId="0" fontId="23" fillId="0" borderId="11" xfId="0" applyFont="1" applyBorder="1" applyAlignment="1">
      <alignment vertical="center"/>
    </xf>
    <xf numFmtId="0" fontId="23" fillId="0" borderId="4" xfId="0" applyFont="1" applyBorder="1" applyAlignment="1">
      <alignment vertical="center"/>
    </xf>
    <xf numFmtId="0" fontId="23" fillId="0" borderId="13" xfId="0" applyFont="1" applyBorder="1" applyAlignment="1">
      <alignment vertical="center"/>
    </xf>
    <xf numFmtId="0" fontId="24" fillId="3" borderId="11"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24" fillId="3" borderId="13" xfId="0" applyFont="1" applyFill="1" applyBorder="1" applyAlignment="1" applyProtection="1">
      <alignment horizontal="left" vertical="center"/>
    </xf>
    <xf numFmtId="0" fontId="24" fillId="2" borderId="14" xfId="0" applyFont="1" applyFill="1" applyBorder="1" applyAlignment="1">
      <alignment horizontal="left" vertical="center"/>
    </xf>
    <xf numFmtId="0" fontId="24" fillId="2" borderId="3" xfId="0" applyFont="1" applyFill="1" applyBorder="1" applyAlignment="1">
      <alignment horizontal="left" vertical="center"/>
    </xf>
    <xf numFmtId="0" fontId="23" fillId="2" borderId="6" xfId="0" applyFont="1" applyFill="1" applyBorder="1" applyAlignment="1">
      <alignment vertical="center"/>
    </xf>
    <xf numFmtId="0" fontId="23" fillId="2" borderId="5" xfId="0" applyFont="1" applyFill="1" applyBorder="1" applyAlignment="1">
      <alignment vertical="center"/>
    </xf>
    <xf numFmtId="0" fontId="23" fillId="2" borderId="4" xfId="0" applyFont="1" applyFill="1" applyBorder="1" applyAlignment="1">
      <alignment vertical="center"/>
    </xf>
    <xf numFmtId="0" fontId="23" fillId="2" borderId="13" xfId="0" applyFont="1" applyFill="1" applyBorder="1" applyAlignment="1">
      <alignment vertical="center"/>
    </xf>
    <xf numFmtId="0" fontId="24" fillId="0" borderId="0" xfId="0" applyFont="1" applyBorder="1" applyAlignment="1">
      <alignment vertical="center"/>
    </xf>
    <xf numFmtId="0" fontId="23" fillId="0" borderId="0" xfId="0" applyFont="1" applyBorder="1" applyAlignment="1">
      <alignment horizontal="left" vertical="center"/>
    </xf>
    <xf numFmtId="8" fontId="33" fillId="0" borderId="4" xfId="0" applyNumberFormat="1" applyFont="1" applyFill="1" applyBorder="1" applyAlignment="1" applyProtection="1">
      <alignment horizontal="center" vertical="center"/>
    </xf>
    <xf numFmtId="0" fontId="1" fillId="0" borderId="2" xfId="0" applyFont="1" applyBorder="1" applyAlignment="1" applyProtection="1">
      <alignment horizontal="left" vertical="center"/>
    </xf>
    <xf numFmtId="0" fontId="23" fillId="0" borderId="0" xfId="0" applyFont="1" applyAlignment="1">
      <alignment horizontal="left" vertical="center"/>
    </xf>
    <xf numFmtId="0" fontId="24" fillId="2" borderId="6" xfId="0" applyFont="1" applyFill="1" applyBorder="1" applyAlignment="1">
      <alignment horizontal="left" vertical="center"/>
    </xf>
    <xf numFmtId="0" fontId="24" fillId="2" borderId="0" xfId="0" applyFont="1" applyFill="1" applyBorder="1" applyAlignment="1">
      <alignment horizontal="left" vertical="center"/>
    </xf>
    <xf numFmtId="0" fontId="29" fillId="0" borderId="0" xfId="0" applyFont="1" applyAlignment="1" applyProtection="1">
      <alignment horizontal="center" vertical="center"/>
    </xf>
    <xf numFmtId="0" fontId="32" fillId="0" borderId="0" xfId="0" applyFont="1" applyAlignment="1" applyProtection="1">
      <alignment horizontal="center" vertical="center"/>
    </xf>
    <xf numFmtId="166" fontId="1" fillId="4" borderId="4" xfId="0" applyNumberFormat="1" applyFont="1" applyFill="1" applyBorder="1" applyAlignment="1" applyProtection="1">
      <alignment horizontal="center" vertical="center"/>
      <protection locked="0"/>
    </xf>
    <xf numFmtId="14" fontId="33" fillId="0" borderId="4" xfId="0" applyNumberFormat="1" applyFont="1" applyBorder="1" applyAlignment="1" applyProtection="1">
      <alignment horizontal="center" vertical="center"/>
    </xf>
    <xf numFmtId="14" fontId="1" fillId="4" borderId="4" xfId="0" applyNumberFormat="1" applyFont="1" applyFill="1" applyBorder="1" applyAlignment="1" applyProtection="1">
      <alignment horizontal="center" vertical="center"/>
      <protection locked="0"/>
    </xf>
    <xf numFmtId="0" fontId="23" fillId="4" borderId="4" xfId="0" applyFont="1" applyFill="1" applyBorder="1" applyAlignment="1" applyProtection="1">
      <alignment horizontal="left" vertical="center"/>
      <protection locked="0"/>
    </xf>
    <xf numFmtId="0" fontId="23" fillId="0" borderId="0" xfId="0" applyFont="1" applyAlignment="1">
      <alignment vertical="center"/>
    </xf>
    <xf numFmtId="0" fontId="23" fillId="0" borderId="0" xfId="0" applyFont="1" applyAlignment="1">
      <alignment horizontal="left" vertical="center" wrapText="1"/>
    </xf>
    <xf numFmtId="0" fontId="23" fillId="4" borderId="4" xfId="0" applyFont="1" applyFill="1" applyBorder="1" applyAlignment="1" applyProtection="1">
      <alignment horizontal="center" vertical="center"/>
      <protection locked="0"/>
    </xf>
    <xf numFmtId="0" fontId="33" fillId="0" borderId="4" xfId="0" applyFont="1" applyBorder="1" applyAlignment="1">
      <alignment horizontal="left" vertical="center"/>
    </xf>
    <xf numFmtId="0" fontId="23" fillId="0" borderId="0" xfId="0" applyFont="1" applyAlignment="1">
      <alignment vertical="top" wrapText="1"/>
    </xf>
    <xf numFmtId="0" fontId="39" fillId="0" borderId="0" xfId="0" applyFont="1"/>
    <xf numFmtId="14" fontId="33" fillId="0" borderId="4" xfId="0" applyNumberFormat="1" applyFont="1" applyBorder="1" applyAlignment="1" applyProtection="1">
      <alignment horizontal="left" vertical="center"/>
    </xf>
    <xf numFmtId="1" fontId="33" fillId="0" borderId="4" xfId="0" applyNumberFormat="1" applyFont="1" applyBorder="1" applyAlignment="1" applyProtection="1">
      <alignment horizontal="left" vertical="center"/>
    </xf>
    <xf numFmtId="0" fontId="17" fillId="0" borderId="0" xfId="0" applyFont="1" applyAlignment="1">
      <alignment horizontal="left"/>
    </xf>
    <xf numFmtId="14" fontId="33" fillId="0" borderId="4" xfId="0" applyNumberFormat="1" applyFont="1" applyBorder="1" applyAlignment="1">
      <alignment horizontal="left" vertical="center"/>
    </xf>
    <xf numFmtId="1" fontId="33" fillId="0" borderId="4" xfId="0" applyNumberFormat="1" applyFont="1" applyBorder="1" applyAlignment="1">
      <alignment horizontal="left" vertical="center"/>
    </xf>
    <xf numFmtId="0" fontId="33" fillId="0" borderId="12" xfId="0" applyFont="1" applyBorder="1" applyAlignment="1">
      <alignment horizontal="left" vertical="center"/>
    </xf>
    <xf numFmtId="0" fontId="23" fillId="0" borderId="0" xfId="0" applyFont="1" applyAlignment="1">
      <alignment horizontal="left" vertical="center" indent="2"/>
    </xf>
    <xf numFmtId="0" fontId="36" fillId="5" borderId="14"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7" xfId="0" applyFont="1" applyFill="1" applyBorder="1" applyAlignment="1">
      <alignment horizontal="center" vertical="center"/>
    </xf>
    <xf numFmtId="1" fontId="33" fillId="0" borderId="12" xfId="0" applyNumberFormat="1" applyFont="1" applyBorder="1" applyAlignment="1">
      <alignment horizontal="left" vertical="center"/>
    </xf>
    <xf numFmtId="0" fontId="37" fillId="0" borderId="0" xfId="0" applyFont="1" applyAlignment="1">
      <alignment horizontal="left" vertical="top" wrapText="1"/>
    </xf>
    <xf numFmtId="0" fontId="23" fillId="4" borderId="12" xfId="0" applyFont="1" applyFill="1" applyBorder="1" applyAlignment="1" applyProtection="1">
      <alignment vertical="center"/>
      <protection locked="0"/>
    </xf>
    <xf numFmtId="0" fontId="23" fillId="0" borderId="0" xfId="0" applyFont="1" applyAlignment="1" applyProtection="1">
      <alignment horizontal="left" vertical="center"/>
    </xf>
    <xf numFmtId="0" fontId="23" fillId="4" borderId="4" xfId="0" applyFont="1" applyFill="1" applyBorder="1" applyAlignment="1" applyProtection="1">
      <alignment vertical="center"/>
      <protection locked="0"/>
    </xf>
    <xf numFmtId="0" fontId="23" fillId="4" borderId="12" xfId="0" quotePrefix="1" applyFont="1" applyFill="1" applyBorder="1" applyAlignment="1" applyProtection="1">
      <alignment vertical="center"/>
      <protection locked="0"/>
    </xf>
    <xf numFmtId="166" fontId="1" fillId="4" borderId="4" xfId="0" applyNumberFormat="1" applyFont="1" applyFill="1" applyBorder="1" applyAlignment="1" applyProtection="1">
      <alignment horizontal="left" vertical="center"/>
      <protection locked="0"/>
    </xf>
    <xf numFmtId="0" fontId="24" fillId="0" borderId="0" xfId="0" applyFont="1" applyAlignment="1" applyProtection="1">
      <alignment horizontal="center" vertical="center"/>
    </xf>
    <xf numFmtId="166" fontId="23" fillId="4" borderId="4" xfId="0" applyNumberFormat="1" applyFont="1" applyFill="1" applyBorder="1" applyAlignment="1" applyProtection="1">
      <alignment vertical="center"/>
      <protection locked="0"/>
    </xf>
    <xf numFmtId="8" fontId="23" fillId="4" borderId="4" xfId="0" applyNumberFormat="1" applyFont="1" applyFill="1" applyBorder="1" applyAlignment="1" applyProtection="1">
      <alignment vertical="center"/>
      <protection locked="0"/>
    </xf>
    <xf numFmtId="0" fontId="31" fillId="0" borderId="0" xfId="0" applyFont="1" applyAlignment="1">
      <alignment horizontal="left" vertical="top" wrapText="1"/>
    </xf>
    <xf numFmtId="0" fontId="8" fillId="0" borderId="0" xfId="0" applyFont="1" applyAlignment="1">
      <alignment vertical="top" wrapText="1"/>
    </xf>
    <xf numFmtId="0" fontId="31" fillId="0" borderId="0" xfId="0" applyFont="1" applyAlignment="1">
      <alignment vertical="top" wrapText="1"/>
    </xf>
    <xf numFmtId="0" fontId="24" fillId="3" borderId="12" xfId="0" applyFont="1" applyFill="1" applyBorder="1" applyAlignment="1">
      <alignment horizontal="center" vertical="center"/>
    </xf>
    <xf numFmtId="0" fontId="33" fillId="0" borderId="1" xfId="0" applyFont="1" applyBorder="1" applyAlignment="1" applyProtection="1">
      <alignment horizontal="left" vertical="center"/>
    </xf>
    <xf numFmtId="0" fontId="33" fillId="0" borderId="15" xfId="0" applyFont="1" applyBorder="1" applyAlignment="1" applyProtection="1">
      <alignment horizontal="left" vertical="center"/>
    </xf>
    <xf numFmtId="0" fontId="33" fillId="0" borderId="4" xfId="0" applyFont="1" applyBorder="1" applyAlignment="1">
      <alignment vertical="center"/>
    </xf>
    <xf numFmtId="0" fontId="0" fillId="0" borderId="0" xfId="0" applyAlignment="1">
      <alignment vertical="center"/>
    </xf>
    <xf numFmtId="0" fontId="23" fillId="3" borderId="1"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4" borderId="2" xfId="0" applyFont="1" applyFill="1" applyBorder="1" applyAlignment="1" applyProtection="1">
      <alignment vertical="center"/>
      <protection locked="0"/>
    </xf>
    <xf numFmtId="0" fontId="23" fillId="3" borderId="12" xfId="0" applyFont="1" applyFill="1" applyBorder="1" applyAlignment="1">
      <alignment vertical="center"/>
    </xf>
    <xf numFmtId="0" fontId="23" fillId="3" borderId="15" xfId="0" applyFont="1" applyFill="1" applyBorder="1" applyAlignment="1">
      <alignment vertical="center"/>
    </xf>
    <xf numFmtId="0" fontId="23" fillId="3" borderId="2" xfId="0" applyFont="1" applyFill="1" applyBorder="1" applyAlignment="1">
      <alignment vertical="center"/>
    </xf>
    <xf numFmtId="0" fontId="33" fillId="0" borderId="14" xfId="0" applyFont="1" applyBorder="1" applyAlignment="1" applyProtection="1">
      <alignment horizontal="left" vertical="center"/>
    </xf>
    <xf numFmtId="0" fontId="33" fillId="0" borderId="7" xfId="0" applyFont="1" applyBorder="1" applyAlignment="1" applyProtection="1">
      <alignment horizontal="left" vertical="center"/>
    </xf>
    <xf numFmtId="0" fontId="23" fillId="5" borderId="2" xfId="0" applyFont="1" applyFill="1" applyBorder="1" applyAlignment="1">
      <alignment horizontal="center" vertical="center"/>
    </xf>
    <xf numFmtId="0" fontId="24" fillId="3" borderId="2" xfId="0" applyFont="1" applyFill="1" applyBorder="1" applyAlignment="1">
      <alignment horizontal="center" vertical="center"/>
    </xf>
    <xf numFmtId="8" fontId="23" fillId="4" borderId="2" xfId="0" applyNumberFormat="1" applyFont="1" applyFill="1" applyBorder="1" applyAlignment="1" applyProtection="1">
      <alignment vertical="center"/>
      <protection locked="0"/>
    </xf>
    <xf numFmtId="0" fontId="29" fillId="0" borderId="0" xfId="0" applyFont="1" applyBorder="1" applyAlignment="1">
      <alignment horizontal="center" vertical="center"/>
    </xf>
    <xf numFmtId="0" fontId="23" fillId="0" borderId="0" xfId="0" applyFont="1" applyAlignment="1">
      <alignment horizontal="left" vertical="center" indent="4"/>
    </xf>
    <xf numFmtId="8" fontId="26" fillId="0" borderId="2" xfId="0" applyNumberFormat="1" applyFont="1" applyBorder="1" applyAlignment="1">
      <alignment vertical="center"/>
    </xf>
    <xf numFmtId="0" fontId="23" fillId="0" borderId="0" xfId="0" applyFont="1" applyBorder="1" applyAlignment="1">
      <alignment vertical="center"/>
    </xf>
    <xf numFmtId="0" fontId="24" fillId="3" borderId="1" xfId="0" applyFont="1" applyFill="1" applyBorder="1" applyAlignment="1">
      <alignment horizontal="center" vertical="center"/>
    </xf>
    <xf numFmtId="0" fontId="24" fillId="3" borderId="15" xfId="0" applyFont="1" applyFill="1" applyBorder="1" applyAlignment="1">
      <alignment horizontal="center" vertical="center"/>
    </xf>
    <xf numFmtId="0" fontId="23" fillId="3" borderId="1" xfId="0" applyFont="1" applyFill="1" applyBorder="1" applyAlignment="1">
      <alignment vertical="center"/>
    </xf>
    <xf numFmtId="0" fontId="32" fillId="0" borderId="0" xfId="0" applyFont="1" applyBorder="1" applyAlignment="1">
      <alignment vertical="center"/>
    </xf>
    <xf numFmtId="0" fontId="23" fillId="0" borderId="0" xfId="0" applyFont="1" applyAlignment="1" applyProtection="1">
      <alignment horizontal="left" vertical="center" indent="6"/>
    </xf>
    <xf numFmtId="0" fontId="33" fillId="0" borderId="4" xfId="0" applyFont="1" applyFill="1" applyBorder="1" applyAlignment="1" applyProtection="1">
      <alignment vertical="center"/>
    </xf>
    <xf numFmtId="0" fontId="24" fillId="3" borderId="1" xfId="0" applyFont="1" applyFill="1" applyBorder="1" applyAlignment="1">
      <alignment horizontal="left" vertical="center"/>
    </xf>
    <xf numFmtId="0" fontId="24" fillId="3" borderId="12" xfId="0" applyFont="1" applyFill="1" applyBorder="1" applyAlignment="1">
      <alignment horizontal="left" vertical="center"/>
    </xf>
    <xf numFmtId="0" fontId="24" fillId="3" borderId="15" xfId="0" applyFont="1" applyFill="1" applyBorder="1" applyAlignment="1">
      <alignment horizontal="left" vertical="center"/>
    </xf>
    <xf numFmtId="0" fontId="23" fillId="3" borderId="1" xfId="0" applyFont="1" applyFill="1" applyBorder="1" applyAlignment="1" applyProtection="1">
      <alignment horizontal="center" vertical="center"/>
    </xf>
    <xf numFmtId="0" fontId="23" fillId="3" borderId="12" xfId="0" applyFont="1" applyFill="1" applyBorder="1" applyAlignment="1" applyProtection="1">
      <alignment horizontal="center" vertical="center"/>
    </xf>
    <xf numFmtId="0" fontId="23" fillId="3" borderId="15" xfId="0" applyFont="1" applyFill="1" applyBorder="1" applyAlignment="1" applyProtection="1">
      <alignment horizontal="center" vertical="center"/>
    </xf>
    <xf numFmtId="0" fontId="23" fillId="0" borderId="1"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5" xfId="0" applyFont="1" applyFill="1" applyBorder="1" applyAlignment="1">
      <alignment horizontal="left" vertical="center"/>
    </xf>
    <xf numFmtId="0" fontId="2" fillId="4" borderId="12" xfId="0" applyFont="1" applyFill="1" applyBorder="1" applyAlignment="1" applyProtection="1">
      <alignment horizontal="left" vertical="center"/>
      <protection locked="0"/>
    </xf>
    <xf numFmtId="0" fontId="2" fillId="4" borderId="15" xfId="0" applyFont="1" applyFill="1" applyBorder="1" applyAlignment="1" applyProtection="1">
      <alignment horizontal="left" vertical="center"/>
      <protection locked="0"/>
    </xf>
    <xf numFmtId="0" fontId="37" fillId="0" borderId="0" xfId="0" quotePrefix="1" applyFont="1" applyAlignment="1">
      <alignment horizontal="center" vertical="top" wrapText="1"/>
    </xf>
    <xf numFmtId="0" fontId="37" fillId="0" borderId="0" xfId="0" quotePrefix="1" applyFont="1" applyAlignment="1">
      <alignment vertical="center"/>
    </xf>
    <xf numFmtId="0" fontId="37" fillId="0" borderId="0" xfId="0" quotePrefix="1" applyFont="1" applyAlignment="1">
      <alignment vertical="top"/>
    </xf>
    <xf numFmtId="0" fontId="37" fillId="0" borderId="0" xfId="0" quotePrefix="1" applyFont="1" applyAlignment="1">
      <alignment horizontal="left" vertical="top"/>
    </xf>
    <xf numFmtId="0" fontId="37" fillId="0" borderId="0" xfId="0" quotePrefix="1" applyFont="1" applyAlignment="1">
      <alignment horizontal="left" vertical="top" wrapText="1"/>
    </xf>
    <xf numFmtId="0" fontId="37" fillId="0" borderId="0" xfId="0" quotePrefix="1" applyFont="1" applyAlignment="1">
      <alignment horizontal="left" vertical="top"/>
    </xf>
    <xf numFmtId="0" fontId="37" fillId="0" borderId="0" xfId="0" applyFont="1" applyAlignment="1">
      <alignment horizontal="left" vertical="top"/>
    </xf>
    <xf numFmtId="0" fontId="37" fillId="0" borderId="0" xfId="0" applyFont="1" applyAlignment="1">
      <alignment horizontal="left" wrapText="1"/>
    </xf>
    <xf numFmtId="166"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49" fontId="23" fillId="4" borderId="6" xfId="0" applyNumberFormat="1" applyFont="1" applyFill="1" applyBorder="1" applyAlignment="1" applyProtection="1">
      <alignment vertical="center"/>
      <protection locked="0"/>
    </xf>
    <xf numFmtId="49" fontId="23" fillId="4" borderId="0" xfId="0" applyNumberFormat="1" applyFont="1" applyFill="1" applyBorder="1" applyAlignment="1" applyProtection="1">
      <alignment vertical="center"/>
      <protection locked="0"/>
    </xf>
    <xf numFmtId="49" fontId="23" fillId="6" borderId="0" xfId="0" applyNumberFormat="1" applyFont="1" applyFill="1" applyBorder="1" applyAlignment="1" applyProtection="1">
      <alignment vertical="center"/>
    </xf>
    <xf numFmtId="0" fontId="23" fillId="3" borderId="6" xfId="0" applyFont="1" applyFill="1" applyBorder="1" applyAlignment="1">
      <alignment horizontal="center" vertical="center" wrapText="1"/>
    </xf>
    <xf numFmtId="0" fontId="0" fillId="0" borderId="0" xfId="0" applyFont="1" applyBorder="1" applyAlignment="1">
      <alignment vertical="center"/>
    </xf>
    <xf numFmtId="49" fontId="23" fillId="4" borderId="1" xfId="0" applyNumberFormat="1" applyFont="1" applyFill="1" applyBorder="1" applyAlignment="1" applyProtection="1">
      <alignment vertical="center"/>
      <protection locked="0"/>
    </xf>
  </cellXfs>
  <cellStyles count="4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 xr:uid="{00000000-0005-0000-0000-00002900000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theme="5" tint="0.79998168889431442"/>
        </patternFill>
      </fill>
    </dxf>
    <dxf>
      <font>
        <color theme="0"/>
      </font>
    </dxf>
    <dxf>
      <font>
        <color theme="0"/>
      </font>
    </dxf>
    <dxf>
      <font>
        <color theme="0"/>
      </font>
    </dxf>
    <dxf>
      <font>
        <color theme="0"/>
      </font>
    </dxf>
    <dxf>
      <font>
        <color theme="0"/>
      </font>
    </dxf>
    <dxf>
      <font>
        <color theme="0"/>
      </font>
    </dxf>
    <dxf>
      <font>
        <color rgb="FFFF0000"/>
      </font>
    </dxf>
    <dxf>
      <font>
        <color rgb="FFFF0000"/>
      </font>
    </dxf>
    <dxf>
      <fill>
        <patternFill>
          <bgColor theme="5" tint="0.79998168889431442"/>
        </patternFill>
      </fill>
    </dxf>
    <dxf>
      <fill>
        <patternFill>
          <bgColor theme="5" tint="0.79998168889431442"/>
        </patternFill>
      </fill>
    </dxf>
    <dxf>
      <font>
        <color rgb="FF9C0006"/>
      </font>
      <fill>
        <patternFill>
          <bgColor theme="5" tint="0.7999816888943144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142875</xdr:rowOff>
        </xdr:from>
        <xdr:to>
          <xdr:col>1</xdr:col>
          <xdr:colOff>28575</xdr:colOff>
          <xdr:row>12</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31</xdr:row>
          <xdr:rowOff>142875</xdr:rowOff>
        </xdr:from>
        <xdr:to>
          <xdr:col>9</xdr:col>
          <xdr:colOff>342900</xdr:colOff>
          <xdr:row>33</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152400</xdr:rowOff>
        </xdr:from>
        <xdr:to>
          <xdr:col>9</xdr:col>
          <xdr:colOff>342900</xdr:colOff>
          <xdr:row>43</xdr:row>
          <xdr:rowOff>28575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142875</xdr:rowOff>
        </xdr:from>
        <xdr:to>
          <xdr:col>11</xdr:col>
          <xdr:colOff>342900</xdr:colOff>
          <xdr:row>33</xdr:row>
          <xdr:rowOff>28575</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142875</xdr:rowOff>
        </xdr:from>
        <xdr:to>
          <xdr:col>9</xdr:col>
          <xdr:colOff>342900</xdr:colOff>
          <xdr:row>37</xdr:row>
          <xdr:rowOff>28575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142875</xdr:rowOff>
        </xdr:from>
        <xdr:to>
          <xdr:col>9</xdr:col>
          <xdr:colOff>342900</xdr:colOff>
          <xdr:row>39</xdr:row>
          <xdr:rowOff>28575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35</xdr:row>
          <xdr:rowOff>142875</xdr:rowOff>
        </xdr:from>
        <xdr:to>
          <xdr:col>11</xdr:col>
          <xdr:colOff>342900</xdr:colOff>
          <xdr:row>37</xdr:row>
          <xdr:rowOff>28575</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142875</xdr:rowOff>
        </xdr:from>
        <xdr:to>
          <xdr:col>11</xdr:col>
          <xdr:colOff>342900</xdr:colOff>
          <xdr:row>39</xdr:row>
          <xdr:rowOff>28575</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142875</xdr:rowOff>
        </xdr:from>
        <xdr:to>
          <xdr:col>9</xdr:col>
          <xdr:colOff>342900</xdr:colOff>
          <xdr:row>51</xdr:row>
          <xdr:rowOff>28575</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xdr:row>
          <xdr:rowOff>0</xdr:rowOff>
        </xdr:from>
        <xdr:to>
          <xdr:col>9</xdr:col>
          <xdr:colOff>342900</xdr:colOff>
          <xdr:row>54</xdr:row>
          <xdr:rowOff>66675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53</xdr:row>
          <xdr:rowOff>0</xdr:rowOff>
        </xdr:from>
        <xdr:to>
          <xdr:col>11</xdr:col>
          <xdr:colOff>342900</xdr:colOff>
          <xdr:row>54</xdr:row>
          <xdr:rowOff>66675</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142875</xdr:rowOff>
        </xdr:from>
        <xdr:to>
          <xdr:col>11</xdr:col>
          <xdr:colOff>342900</xdr:colOff>
          <xdr:row>51</xdr:row>
          <xdr:rowOff>28575</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61</xdr:row>
          <xdr:rowOff>142875</xdr:rowOff>
        </xdr:from>
        <xdr:to>
          <xdr:col>9</xdr:col>
          <xdr:colOff>342900</xdr:colOff>
          <xdr:row>63</xdr:row>
          <xdr:rowOff>28575</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61</xdr:row>
          <xdr:rowOff>142875</xdr:rowOff>
        </xdr:from>
        <xdr:to>
          <xdr:col>11</xdr:col>
          <xdr:colOff>342900</xdr:colOff>
          <xdr:row>63</xdr:row>
          <xdr:rowOff>28575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44</xdr:row>
          <xdr:rowOff>152400</xdr:rowOff>
        </xdr:from>
        <xdr:to>
          <xdr:col>9</xdr:col>
          <xdr:colOff>342900</xdr:colOff>
          <xdr:row>46</xdr:row>
          <xdr:rowOff>28575</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152400</xdr:rowOff>
        </xdr:from>
        <xdr:to>
          <xdr:col>9</xdr:col>
          <xdr:colOff>342900</xdr:colOff>
          <xdr:row>49</xdr:row>
          <xdr:rowOff>28575</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152400</xdr:rowOff>
        </xdr:from>
        <xdr:to>
          <xdr:col>11</xdr:col>
          <xdr:colOff>342900</xdr:colOff>
          <xdr:row>43</xdr:row>
          <xdr:rowOff>28575</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44</xdr:row>
          <xdr:rowOff>152400</xdr:rowOff>
        </xdr:from>
        <xdr:to>
          <xdr:col>11</xdr:col>
          <xdr:colOff>342900</xdr:colOff>
          <xdr:row>46</xdr:row>
          <xdr:rowOff>28575</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47</xdr:row>
          <xdr:rowOff>152400</xdr:rowOff>
        </xdr:from>
        <xdr:to>
          <xdr:col>11</xdr:col>
          <xdr:colOff>342900</xdr:colOff>
          <xdr:row>49</xdr:row>
          <xdr:rowOff>28575</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5.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7.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2"/>
  <sheetViews>
    <sheetView showGridLines="0" tabSelected="1" view="pageBreakPreview" topLeftCell="A13" zoomScaleNormal="125" zoomScaleSheetLayoutView="100" workbookViewId="0">
      <selection activeCell="L43" sqref="L43"/>
    </sheetView>
  </sheetViews>
  <sheetFormatPr defaultColWidth="8.85546875" defaultRowHeight="15" x14ac:dyDescent="0.25"/>
  <cols>
    <col min="1" max="1" width="4.85546875" style="27" customWidth="1"/>
    <col min="2" max="2" width="8.7109375" style="6" customWidth="1"/>
    <col min="3" max="3" width="10.7109375" style="6" customWidth="1"/>
    <col min="4" max="4" width="11.7109375" style="6" customWidth="1"/>
    <col min="5" max="8" width="11.85546875" style="6" customWidth="1"/>
    <col min="9" max="9" width="29.7109375" style="6" customWidth="1"/>
    <col min="10" max="10" width="3.85546875" style="6" customWidth="1"/>
    <col min="11" max="14" width="9.42578125" style="6" customWidth="1"/>
    <col min="15" max="16384" width="8.85546875" style="6"/>
  </cols>
  <sheetData>
    <row r="1" spans="1:12" s="185" customFormat="1" ht="12.75" customHeight="1" x14ac:dyDescent="0.25">
      <c r="A1" s="303" t="s">
        <v>250</v>
      </c>
      <c r="B1" s="303"/>
      <c r="C1" s="303"/>
      <c r="D1" s="303"/>
      <c r="E1" s="303"/>
      <c r="F1" s="303"/>
      <c r="G1" s="303"/>
      <c r="H1" s="303"/>
      <c r="I1" s="303"/>
      <c r="J1" s="244"/>
    </row>
    <row r="2" spans="1:12" x14ac:dyDescent="0.25">
      <c r="A2" s="304" t="s">
        <v>39</v>
      </c>
      <c r="B2" s="304"/>
      <c r="C2" s="304"/>
      <c r="D2" s="304"/>
      <c r="E2" s="304"/>
      <c r="F2" s="304"/>
      <c r="G2" s="304"/>
      <c r="H2" s="304"/>
      <c r="I2" s="304"/>
      <c r="J2" s="245"/>
    </row>
    <row r="3" spans="1:12" ht="13.5" customHeight="1" x14ac:dyDescent="0.25">
      <c r="A3" s="305" t="s">
        <v>40</v>
      </c>
      <c r="B3" s="305"/>
      <c r="C3" s="305"/>
      <c r="D3" s="305"/>
      <c r="E3" s="305"/>
      <c r="F3" s="305"/>
      <c r="G3" s="305"/>
      <c r="H3" s="305"/>
      <c r="I3" s="305"/>
      <c r="J3" s="246"/>
    </row>
    <row r="4" spans="1:12" ht="13.5" customHeight="1" x14ac:dyDescent="0.25">
      <c r="A4" s="305" t="s">
        <v>41</v>
      </c>
      <c r="B4" s="305"/>
      <c r="C4" s="305"/>
      <c r="D4" s="305"/>
      <c r="E4" s="305"/>
      <c r="F4" s="305"/>
      <c r="G4" s="305"/>
      <c r="H4" s="305"/>
      <c r="I4" s="305"/>
      <c r="J4" s="246"/>
    </row>
    <row r="5" spans="1:12" ht="5.0999999999999996" customHeight="1" x14ac:dyDescent="0.25">
      <c r="A5" s="305"/>
      <c r="B5" s="305"/>
      <c r="C5" s="305"/>
      <c r="D5" s="305"/>
      <c r="E5" s="305"/>
      <c r="F5" s="305"/>
      <c r="G5" s="305"/>
      <c r="H5" s="305"/>
      <c r="I5" s="305"/>
      <c r="J5" s="246"/>
    </row>
    <row r="6" spans="1:12" s="28" customFormat="1" ht="13.5" customHeight="1" x14ac:dyDescent="0.25">
      <c r="A6" s="278" t="s">
        <v>66</v>
      </c>
      <c r="B6" s="278"/>
      <c r="C6" s="278"/>
      <c r="D6" s="278"/>
      <c r="E6" s="278"/>
      <c r="F6" s="278"/>
      <c r="G6" s="278"/>
      <c r="H6" s="278"/>
      <c r="I6" s="278"/>
      <c r="J6" s="247"/>
    </row>
    <row r="7" spans="1:12" ht="7.5" customHeight="1" x14ac:dyDescent="0.25">
      <c r="A7" s="301"/>
      <c r="B7" s="301"/>
      <c r="C7" s="301"/>
      <c r="D7" s="301"/>
      <c r="E7" s="301"/>
      <c r="F7" s="301"/>
      <c r="G7" s="301"/>
      <c r="H7" s="301"/>
    </row>
    <row r="8" spans="1:12" ht="15" customHeight="1" x14ac:dyDescent="0.25">
      <c r="A8" s="119" t="s">
        <v>219</v>
      </c>
      <c r="C8" s="302"/>
      <c r="D8" s="302"/>
      <c r="E8" s="302"/>
      <c r="G8" s="240" t="s">
        <v>218</v>
      </c>
      <c r="I8" s="239" t="str">
        <f>IF('D101 CONT DRAW'!J8=0, " ",'D101 CONT DRAW'!J8)</f>
        <v xml:space="preserve"> </v>
      </c>
      <c r="J8" s="440"/>
    </row>
    <row r="9" spans="1:12" ht="15" customHeight="1" x14ac:dyDescent="0.25">
      <c r="A9" s="25" t="s">
        <v>220</v>
      </c>
      <c r="C9" s="296"/>
      <c r="D9" s="296"/>
      <c r="E9" s="296"/>
      <c r="G9" s="240" t="s">
        <v>217</v>
      </c>
      <c r="I9" s="188" t="str">
        <f>IF('D101 CONT DRAW'!J9=0, " ",'D101 CONT DRAW'!J9)</f>
        <v xml:space="preserve"> </v>
      </c>
      <c r="J9" s="441"/>
    </row>
    <row r="10" spans="1:12" ht="15" customHeight="1" x14ac:dyDescent="0.25">
      <c r="A10" s="25" t="s">
        <v>221</v>
      </c>
      <c r="C10" s="296"/>
      <c r="D10" s="296"/>
      <c r="E10" s="296"/>
      <c r="G10" s="240" t="s">
        <v>216</v>
      </c>
      <c r="I10" s="238"/>
      <c r="J10" s="442"/>
    </row>
    <row r="11" spans="1:12" s="96" customFormat="1" ht="14.1" customHeight="1" x14ac:dyDescent="0.25">
      <c r="A11" s="77"/>
      <c r="C11" s="97"/>
      <c r="D11" s="97"/>
      <c r="E11" s="97"/>
      <c r="F11" s="95"/>
      <c r="G11" s="95"/>
      <c r="H11" s="98"/>
      <c r="K11" s="6"/>
      <c r="L11" s="6"/>
    </row>
    <row r="12" spans="1:12" ht="14.1" customHeight="1" x14ac:dyDescent="0.25">
      <c r="B12" s="118" t="s">
        <v>67</v>
      </c>
      <c r="C12" s="118"/>
      <c r="E12" s="117"/>
      <c r="F12" s="31"/>
    </row>
    <row r="13" spans="1:12" s="96" customFormat="1" ht="14.1" customHeight="1" x14ac:dyDescent="0.25">
      <c r="A13" s="77"/>
      <c r="C13" s="97"/>
      <c r="D13" s="97"/>
      <c r="E13" s="97"/>
      <c r="F13" s="95"/>
      <c r="G13" s="78"/>
      <c r="H13" s="78"/>
      <c r="K13" s="6"/>
      <c r="L13" s="6"/>
    </row>
    <row r="14" spans="1:12" ht="29.1" customHeight="1" x14ac:dyDescent="0.25">
      <c r="A14" s="279" t="s">
        <v>227</v>
      </c>
      <c r="B14" s="279"/>
      <c r="C14" s="279"/>
      <c r="D14" s="279"/>
      <c r="E14" s="279"/>
      <c r="F14" s="279"/>
      <c r="G14" s="279"/>
      <c r="H14" s="279"/>
      <c r="I14" s="279"/>
      <c r="J14" s="248"/>
    </row>
    <row r="15" spans="1:12" ht="24.95" customHeight="1" x14ac:dyDescent="0.25">
      <c r="A15" s="280" t="s">
        <v>228</v>
      </c>
      <c r="B15" s="280"/>
      <c r="C15" s="280"/>
      <c r="D15" s="280"/>
      <c r="E15" s="280"/>
      <c r="F15" s="280"/>
      <c r="G15" s="280"/>
      <c r="H15" s="280"/>
      <c r="I15" s="280"/>
      <c r="J15" s="249"/>
    </row>
    <row r="16" spans="1:12" ht="14.1" customHeight="1" x14ac:dyDescent="0.25">
      <c r="A16" s="300"/>
      <c r="B16" s="300"/>
      <c r="C16" s="300"/>
      <c r="D16" s="300"/>
      <c r="E16" s="300"/>
      <c r="F16" s="300"/>
      <c r="G16" s="300"/>
      <c r="H16" s="300"/>
      <c r="J16" s="447"/>
    </row>
    <row r="17" spans="1:12" s="1" customFormat="1" ht="36" customHeight="1" x14ac:dyDescent="0.25">
      <c r="A17" s="193" t="s">
        <v>60</v>
      </c>
      <c r="B17" s="297" t="s">
        <v>61</v>
      </c>
      <c r="C17" s="298"/>
      <c r="D17" s="299"/>
      <c r="E17" s="2" t="s">
        <v>63</v>
      </c>
      <c r="F17" s="2" t="s">
        <v>231</v>
      </c>
      <c r="G17" s="2" t="s">
        <v>230</v>
      </c>
      <c r="H17" s="2" t="s">
        <v>64</v>
      </c>
      <c r="I17" s="2" t="s">
        <v>229</v>
      </c>
      <c r="J17" s="446"/>
      <c r="K17" s="291" t="s">
        <v>232</v>
      </c>
      <c r="L17" s="292"/>
    </row>
    <row r="18" spans="1:12" ht="12" customHeight="1" x14ac:dyDescent="0.25">
      <c r="A18" s="5">
        <v>1</v>
      </c>
      <c r="B18" s="293" t="s">
        <v>0</v>
      </c>
      <c r="C18" s="265"/>
      <c r="D18" s="266"/>
      <c r="E18" s="166">
        <v>0</v>
      </c>
      <c r="F18" s="191"/>
      <c r="G18" s="191"/>
      <c r="H18" s="192">
        <f>F18+G18</f>
        <v>0</v>
      </c>
      <c r="I18" s="241"/>
      <c r="J18" s="443"/>
      <c r="K18" s="287" t="s">
        <v>233</v>
      </c>
      <c r="L18" s="288"/>
    </row>
    <row r="19" spans="1:12" ht="12" customHeight="1" x14ac:dyDescent="0.25">
      <c r="A19" s="5">
        <v>2</v>
      </c>
      <c r="B19" s="293" t="s">
        <v>1</v>
      </c>
      <c r="C19" s="265"/>
      <c r="D19" s="266"/>
      <c r="E19" s="166">
        <v>0</v>
      </c>
      <c r="F19" s="191"/>
      <c r="G19" s="191"/>
      <c r="H19" s="192">
        <f t="shared" ref="H19:H26" si="0">F19+G19</f>
        <v>0</v>
      </c>
      <c r="I19" s="241"/>
      <c r="J19" s="443"/>
      <c r="K19" s="287"/>
      <c r="L19" s="288"/>
    </row>
    <row r="20" spans="1:12" ht="12" customHeight="1" x14ac:dyDescent="0.25">
      <c r="A20" s="5">
        <v>3</v>
      </c>
      <c r="B20" s="294" t="s">
        <v>234</v>
      </c>
      <c r="C20" s="295"/>
      <c r="D20" s="273"/>
      <c r="E20" s="166">
        <v>0</v>
      </c>
      <c r="F20" s="191"/>
      <c r="G20" s="191"/>
      <c r="H20" s="192">
        <f t="shared" si="0"/>
        <v>0</v>
      </c>
      <c r="I20" s="241"/>
      <c r="J20" s="443"/>
      <c r="K20" s="287"/>
      <c r="L20" s="288"/>
    </row>
    <row r="21" spans="1:12" ht="12" customHeight="1" x14ac:dyDescent="0.25">
      <c r="A21" s="5">
        <v>4</v>
      </c>
      <c r="B21" s="293" t="s">
        <v>2</v>
      </c>
      <c r="C21" s="265"/>
      <c r="D21" s="266"/>
      <c r="E21" s="166">
        <v>0</v>
      </c>
      <c r="F21" s="191"/>
      <c r="G21" s="191"/>
      <c r="H21" s="192">
        <f t="shared" si="0"/>
        <v>0</v>
      </c>
      <c r="I21" s="241"/>
      <c r="J21" s="443"/>
      <c r="K21" s="287"/>
      <c r="L21" s="288"/>
    </row>
    <row r="22" spans="1:12" ht="12" customHeight="1" x14ac:dyDescent="0.25">
      <c r="A22" s="5">
        <v>5</v>
      </c>
      <c r="B22" s="293" t="s">
        <v>3</v>
      </c>
      <c r="C22" s="265"/>
      <c r="D22" s="266"/>
      <c r="E22" s="166">
        <v>0</v>
      </c>
      <c r="F22" s="191"/>
      <c r="G22" s="191"/>
      <c r="H22" s="192">
        <f t="shared" si="0"/>
        <v>0</v>
      </c>
      <c r="I22" s="241"/>
      <c r="J22" s="443"/>
      <c r="K22" s="287"/>
      <c r="L22" s="288"/>
    </row>
    <row r="23" spans="1:12" ht="12" customHeight="1" x14ac:dyDescent="0.25">
      <c r="A23" s="5">
        <v>6</v>
      </c>
      <c r="B23" s="294" t="s">
        <v>235</v>
      </c>
      <c r="C23" s="295"/>
      <c r="D23" s="273"/>
      <c r="E23" s="166">
        <v>0</v>
      </c>
      <c r="F23" s="191"/>
      <c r="G23" s="191"/>
      <c r="H23" s="192">
        <f t="shared" si="0"/>
        <v>0</v>
      </c>
      <c r="I23" s="241"/>
      <c r="J23" s="443"/>
      <c r="K23" s="287"/>
      <c r="L23" s="288"/>
    </row>
    <row r="24" spans="1:12" ht="12" customHeight="1" x14ac:dyDescent="0.25">
      <c r="A24" s="5">
        <v>7</v>
      </c>
      <c r="B24" s="275" t="s">
        <v>236</v>
      </c>
      <c r="C24" s="276"/>
      <c r="D24" s="277"/>
      <c r="E24" s="166">
        <v>0</v>
      </c>
      <c r="F24" s="191"/>
      <c r="G24" s="191"/>
      <c r="H24" s="192">
        <f t="shared" si="0"/>
        <v>0</v>
      </c>
      <c r="I24" s="241"/>
      <c r="J24" s="443"/>
      <c r="K24" s="287"/>
      <c r="L24" s="288"/>
    </row>
    <row r="25" spans="1:12" ht="12" customHeight="1" x14ac:dyDescent="0.25">
      <c r="A25" s="5">
        <v>8</v>
      </c>
      <c r="B25" s="190" t="s">
        <v>214</v>
      </c>
      <c r="C25" s="263" t="s">
        <v>4</v>
      </c>
      <c r="D25" s="264"/>
      <c r="E25" s="166">
        <v>0</v>
      </c>
      <c r="F25" s="191"/>
      <c r="G25" s="191"/>
      <c r="H25" s="192">
        <f t="shared" si="0"/>
        <v>0</v>
      </c>
      <c r="I25" s="241"/>
      <c r="J25" s="443"/>
      <c r="K25" s="287"/>
      <c r="L25" s="288"/>
    </row>
    <row r="26" spans="1:12" ht="12" customHeight="1" x14ac:dyDescent="0.25">
      <c r="A26" s="5">
        <v>9</v>
      </c>
      <c r="B26" s="218" t="s">
        <v>214</v>
      </c>
      <c r="C26" s="263" t="s">
        <v>4</v>
      </c>
      <c r="D26" s="264"/>
      <c r="E26" s="166">
        <v>0</v>
      </c>
      <c r="F26" s="191"/>
      <c r="G26" s="191"/>
      <c r="H26" s="192">
        <f t="shared" si="0"/>
        <v>0</v>
      </c>
      <c r="I26" s="241"/>
      <c r="J26" s="443"/>
      <c r="K26" s="287"/>
      <c r="L26" s="288"/>
    </row>
    <row r="27" spans="1:12" ht="12" customHeight="1" x14ac:dyDescent="0.25">
      <c r="A27" s="5">
        <v>10</v>
      </c>
      <c r="B27" s="273" t="s">
        <v>5</v>
      </c>
      <c r="C27" s="274"/>
      <c r="D27" s="274"/>
      <c r="E27" s="166">
        <v>0</v>
      </c>
      <c r="F27" s="191"/>
      <c r="G27" s="191"/>
      <c r="H27" s="192">
        <f>F27+G27</f>
        <v>0</v>
      </c>
      <c r="I27" s="241"/>
      <c r="J27" s="443"/>
      <c r="K27" s="287"/>
      <c r="L27" s="288"/>
    </row>
    <row r="28" spans="1:12" ht="12" customHeight="1" x14ac:dyDescent="0.25">
      <c r="A28" s="5">
        <v>11</v>
      </c>
      <c r="B28" s="273" t="s">
        <v>237</v>
      </c>
      <c r="C28" s="274"/>
      <c r="D28" s="274"/>
      <c r="E28" s="166">
        <v>0</v>
      </c>
      <c r="F28" s="191"/>
      <c r="G28" s="191"/>
      <c r="H28" s="192">
        <f t="shared" ref="H28:H65" si="1">F28+G28</f>
        <v>0</v>
      </c>
      <c r="I28" s="241"/>
      <c r="J28" s="443"/>
      <c r="K28" s="287"/>
      <c r="L28" s="288"/>
    </row>
    <row r="29" spans="1:12" ht="12" customHeight="1" x14ac:dyDescent="0.25">
      <c r="A29" s="5">
        <v>12</v>
      </c>
      <c r="B29" s="273" t="s">
        <v>6</v>
      </c>
      <c r="C29" s="274"/>
      <c r="D29" s="274"/>
      <c r="E29" s="166">
        <v>0</v>
      </c>
      <c r="F29" s="191"/>
      <c r="G29" s="191"/>
      <c r="H29" s="192">
        <f t="shared" si="1"/>
        <v>0</v>
      </c>
      <c r="I29" s="241"/>
      <c r="J29" s="443"/>
      <c r="K29" s="287"/>
      <c r="L29" s="288"/>
    </row>
    <row r="30" spans="1:12" ht="12" customHeight="1" x14ac:dyDescent="0.25">
      <c r="A30" s="5">
        <v>13</v>
      </c>
      <c r="B30" s="273" t="s">
        <v>7</v>
      </c>
      <c r="C30" s="274"/>
      <c r="D30" s="274"/>
      <c r="E30" s="166">
        <v>0</v>
      </c>
      <c r="F30" s="191"/>
      <c r="G30" s="191"/>
      <c r="H30" s="192">
        <f t="shared" si="1"/>
        <v>0</v>
      </c>
      <c r="I30" s="241"/>
      <c r="J30" s="443"/>
      <c r="K30" s="287"/>
      <c r="L30" s="288"/>
    </row>
    <row r="31" spans="1:12" ht="12" customHeight="1" x14ac:dyDescent="0.25">
      <c r="A31" s="5">
        <v>14</v>
      </c>
      <c r="B31" s="273" t="s">
        <v>8</v>
      </c>
      <c r="C31" s="274"/>
      <c r="D31" s="274"/>
      <c r="E31" s="166">
        <v>0</v>
      </c>
      <c r="F31" s="191"/>
      <c r="G31" s="191"/>
      <c r="H31" s="192">
        <f t="shared" si="1"/>
        <v>0</v>
      </c>
      <c r="I31" s="241"/>
      <c r="J31" s="443"/>
      <c r="K31" s="287"/>
      <c r="L31" s="288"/>
    </row>
    <row r="32" spans="1:12" ht="12" customHeight="1" x14ac:dyDescent="0.25">
      <c r="A32" s="5">
        <v>15</v>
      </c>
      <c r="B32" s="273" t="s">
        <v>9</v>
      </c>
      <c r="C32" s="274"/>
      <c r="D32" s="274"/>
      <c r="E32" s="166">
        <v>0</v>
      </c>
      <c r="F32" s="191"/>
      <c r="G32" s="227"/>
      <c r="H32" s="192">
        <f t="shared" si="1"/>
        <v>0</v>
      </c>
      <c r="I32" s="241"/>
      <c r="J32" s="443"/>
      <c r="K32" s="287"/>
      <c r="L32" s="288"/>
    </row>
    <row r="33" spans="1:12" ht="12" customHeight="1" x14ac:dyDescent="0.25">
      <c r="A33" s="5">
        <v>16</v>
      </c>
      <c r="B33" s="273" t="s">
        <v>10</v>
      </c>
      <c r="C33" s="274"/>
      <c r="D33" s="274"/>
      <c r="E33" s="166">
        <v>0</v>
      </c>
      <c r="F33" s="191"/>
      <c r="G33" s="227"/>
      <c r="H33" s="192">
        <f t="shared" si="1"/>
        <v>0</v>
      </c>
      <c r="I33" s="241"/>
      <c r="J33" s="443"/>
      <c r="K33" s="287"/>
      <c r="L33" s="288"/>
    </row>
    <row r="34" spans="1:12" ht="12" customHeight="1" x14ac:dyDescent="0.25">
      <c r="A34" s="5">
        <v>17</v>
      </c>
      <c r="B34" s="273" t="s">
        <v>238</v>
      </c>
      <c r="C34" s="274"/>
      <c r="D34" s="274"/>
      <c r="E34" s="166">
        <v>0</v>
      </c>
      <c r="F34" s="191"/>
      <c r="G34" s="227"/>
      <c r="H34" s="192">
        <f t="shared" si="1"/>
        <v>0</v>
      </c>
      <c r="I34" s="241"/>
      <c r="J34" s="443"/>
      <c r="K34" s="287"/>
      <c r="L34" s="288"/>
    </row>
    <row r="35" spans="1:12" ht="12" customHeight="1" x14ac:dyDescent="0.25">
      <c r="A35" s="5">
        <v>18</v>
      </c>
      <c r="B35" s="273" t="s">
        <v>11</v>
      </c>
      <c r="C35" s="274"/>
      <c r="D35" s="274"/>
      <c r="E35" s="166">
        <v>0</v>
      </c>
      <c r="F35" s="191"/>
      <c r="G35" s="227"/>
      <c r="H35" s="192">
        <f t="shared" si="1"/>
        <v>0</v>
      </c>
      <c r="I35" s="241"/>
      <c r="J35" s="443"/>
      <c r="K35" s="287"/>
      <c r="L35" s="288"/>
    </row>
    <row r="36" spans="1:12" ht="12" customHeight="1" x14ac:dyDescent="0.25">
      <c r="A36" s="5">
        <v>19</v>
      </c>
      <c r="B36" s="273" t="s">
        <v>12</v>
      </c>
      <c r="C36" s="274"/>
      <c r="D36" s="274"/>
      <c r="E36" s="166">
        <v>0</v>
      </c>
      <c r="F36" s="191"/>
      <c r="G36" s="227"/>
      <c r="H36" s="192">
        <f t="shared" si="1"/>
        <v>0</v>
      </c>
      <c r="I36" s="241"/>
      <c r="J36" s="443"/>
      <c r="K36" s="287"/>
      <c r="L36" s="288"/>
    </row>
    <row r="37" spans="1:12" ht="12" customHeight="1" x14ac:dyDescent="0.25">
      <c r="A37" s="5">
        <v>20</v>
      </c>
      <c r="B37" s="273" t="s">
        <v>13</v>
      </c>
      <c r="C37" s="274"/>
      <c r="D37" s="274"/>
      <c r="E37" s="166">
        <v>0</v>
      </c>
      <c r="F37" s="191"/>
      <c r="G37" s="227"/>
      <c r="H37" s="192">
        <f t="shared" si="1"/>
        <v>0</v>
      </c>
      <c r="I37" s="241"/>
      <c r="J37" s="443"/>
      <c r="K37" s="287"/>
      <c r="L37" s="288"/>
    </row>
    <row r="38" spans="1:12" ht="12" customHeight="1" x14ac:dyDescent="0.25">
      <c r="A38" s="5">
        <v>21</v>
      </c>
      <c r="B38" s="273" t="s">
        <v>239</v>
      </c>
      <c r="C38" s="274"/>
      <c r="D38" s="274"/>
      <c r="E38" s="166">
        <v>0</v>
      </c>
      <c r="F38" s="191"/>
      <c r="G38" s="227"/>
      <c r="H38" s="192">
        <f t="shared" si="1"/>
        <v>0</v>
      </c>
      <c r="I38" s="448"/>
      <c r="J38" s="443"/>
      <c r="K38" s="287"/>
      <c r="L38" s="288"/>
    </row>
    <row r="39" spans="1:12" ht="12" customHeight="1" x14ac:dyDescent="0.25">
      <c r="A39" s="5">
        <v>22</v>
      </c>
      <c r="B39" s="273" t="s">
        <v>14</v>
      </c>
      <c r="C39" s="274"/>
      <c r="D39" s="274"/>
      <c r="E39" s="166">
        <v>0</v>
      </c>
      <c r="F39" s="191"/>
      <c r="G39" s="227"/>
      <c r="H39" s="192">
        <f t="shared" si="1"/>
        <v>0</v>
      </c>
      <c r="I39" s="241"/>
      <c r="J39" s="444"/>
      <c r="K39" s="289"/>
      <c r="L39" s="290"/>
    </row>
    <row r="40" spans="1:12" ht="12" customHeight="1" x14ac:dyDescent="0.25">
      <c r="A40" s="5">
        <v>23</v>
      </c>
      <c r="B40" s="273" t="s">
        <v>15</v>
      </c>
      <c r="C40" s="274"/>
      <c r="D40" s="274"/>
      <c r="E40" s="166">
        <v>0</v>
      </c>
      <c r="F40" s="191"/>
      <c r="G40" s="227"/>
      <c r="H40" s="192">
        <f t="shared" si="1"/>
        <v>0</v>
      </c>
      <c r="I40" s="241"/>
      <c r="J40" s="444"/>
    </row>
    <row r="41" spans="1:12" ht="12" customHeight="1" x14ac:dyDescent="0.25">
      <c r="A41" s="5">
        <v>24</v>
      </c>
      <c r="B41" s="273" t="s">
        <v>16</v>
      </c>
      <c r="C41" s="274"/>
      <c r="D41" s="274"/>
      <c r="E41" s="166">
        <v>0</v>
      </c>
      <c r="F41" s="191"/>
      <c r="G41" s="191"/>
      <c r="H41" s="192">
        <f t="shared" si="1"/>
        <v>0</v>
      </c>
      <c r="I41" s="241"/>
      <c r="J41" s="444"/>
    </row>
    <row r="42" spans="1:12" ht="12" customHeight="1" x14ac:dyDescent="0.25">
      <c r="A42" s="5">
        <v>25</v>
      </c>
      <c r="B42" s="273" t="s">
        <v>240</v>
      </c>
      <c r="C42" s="274"/>
      <c r="D42" s="274"/>
      <c r="E42" s="166">
        <v>0</v>
      </c>
      <c r="F42" s="191"/>
      <c r="G42" s="191"/>
      <c r="H42" s="192">
        <f t="shared" si="1"/>
        <v>0</v>
      </c>
      <c r="I42" s="241"/>
      <c r="J42" s="444"/>
    </row>
    <row r="43" spans="1:12" ht="12" customHeight="1" x14ac:dyDescent="0.25">
      <c r="A43" s="5">
        <v>26</v>
      </c>
      <c r="B43" s="273" t="s">
        <v>241</v>
      </c>
      <c r="C43" s="274"/>
      <c r="D43" s="274"/>
      <c r="E43" s="166">
        <v>0</v>
      </c>
      <c r="F43" s="191"/>
      <c r="G43" s="191"/>
      <c r="H43" s="192">
        <f t="shared" si="1"/>
        <v>0</v>
      </c>
      <c r="I43" s="241"/>
      <c r="J43" s="444"/>
    </row>
    <row r="44" spans="1:12" ht="12" customHeight="1" x14ac:dyDescent="0.25">
      <c r="A44" s="5">
        <v>27</v>
      </c>
      <c r="B44" s="273" t="s">
        <v>242</v>
      </c>
      <c r="C44" s="274"/>
      <c r="D44" s="274"/>
      <c r="E44" s="166">
        <v>0</v>
      </c>
      <c r="F44" s="191"/>
      <c r="G44" s="191"/>
      <c r="H44" s="192">
        <f t="shared" si="1"/>
        <v>0</v>
      </c>
      <c r="I44" s="241"/>
      <c r="J44" s="444"/>
    </row>
    <row r="45" spans="1:12" ht="12" customHeight="1" x14ac:dyDescent="0.25">
      <c r="A45" s="5">
        <v>28</v>
      </c>
      <c r="B45" s="273" t="s">
        <v>17</v>
      </c>
      <c r="C45" s="274"/>
      <c r="D45" s="274"/>
      <c r="E45" s="166">
        <v>0</v>
      </c>
      <c r="F45" s="191"/>
      <c r="G45" s="191"/>
      <c r="H45" s="192">
        <f t="shared" si="1"/>
        <v>0</v>
      </c>
      <c r="I45" s="241"/>
      <c r="J45" s="444"/>
    </row>
    <row r="46" spans="1:12" ht="12" customHeight="1" x14ac:dyDescent="0.25">
      <c r="A46" s="5">
        <v>29</v>
      </c>
      <c r="B46" s="265" t="s">
        <v>243</v>
      </c>
      <c r="C46" s="265"/>
      <c r="D46" s="266"/>
      <c r="E46" s="166">
        <v>0</v>
      </c>
      <c r="F46" s="191"/>
      <c r="G46" s="191"/>
      <c r="H46" s="192">
        <f t="shared" si="1"/>
        <v>0</v>
      </c>
      <c r="I46" s="241"/>
      <c r="J46" s="444"/>
    </row>
    <row r="47" spans="1:12" ht="12" customHeight="1" x14ac:dyDescent="0.25">
      <c r="A47" s="5">
        <v>30</v>
      </c>
      <c r="B47" s="265" t="s">
        <v>18</v>
      </c>
      <c r="C47" s="265"/>
      <c r="D47" s="266"/>
      <c r="E47" s="166">
        <v>0</v>
      </c>
      <c r="F47" s="191"/>
      <c r="G47" s="191"/>
      <c r="H47" s="192">
        <f t="shared" si="1"/>
        <v>0</v>
      </c>
      <c r="I47" s="241"/>
      <c r="J47" s="444"/>
    </row>
    <row r="48" spans="1:12" ht="12" customHeight="1" x14ac:dyDescent="0.25">
      <c r="A48" s="5">
        <v>31</v>
      </c>
      <c r="B48" s="265" t="s">
        <v>19</v>
      </c>
      <c r="C48" s="265"/>
      <c r="D48" s="266"/>
      <c r="E48" s="166">
        <v>0</v>
      </c>
      <c r="F48" s="191"/>
      <c r="G48" s="191"/>
      <c r="H48" s="192">
        <f t="shared" si="1"/>
        <v>0</v>
      </c>
      <c r="I48" s="241"/>
      <c r="J48" s="444"/>
    </row>
    <row r="49" spans="1:10" ht="12" customHeight="1" x14ac:dyDescent="0.25">
      <c r="A49" s="5">
        <v>32</v>
      </c>
      <c r="B49" s="265" t="s">
        <v>20</v>
      </c>
      <c r="C49" s="265"/>
      <c r="D49" s="266"/>
      <c r="E49" s="166">
        <v>0</v>
      </c>
      <c r="F49" s="191"/>
      <c r="G49" s="191"/>
      <c r="H49" s="192">
        <f t="shared" si="1"/>
        <v>0</v>
      </c>
      <c r="I49" s="241"/>
      <c r="J49" s="444"/>
    </row>
    <row r="50" spans="1:10" ht="12" customHeight="1" x14ac:dyDescent="0.25">
      <c r="A50" s="5">
        <v>33</v>
      </c>
      <c r="B50" s="273" t="s">
        <v>187</v>
      </c>
      <c r="C50" s="274"/>
      <c r="D50" s="274"/>
      <c r="E50" s="166">
        <v>0</v>
      </c>
      <c r="F50" s="191"/>
      <c r="G50" s="191"/>
      <c r="H50" s="192">
        <f>F50+G50</f>
        <v>0</v>
      </c>
      <c r="I50" s="241"/>
      <c r="J50" s="444"/>
    </row>
    <row r="51" spans="1:10" ht="12" customHeight="1" x14ac:dyDescent="0.25">
      <c r="A51" s="5">
        <v>34</v>
      </c>
      <c r="B51" s="273" t="s">
        <v>21</v>
      </c>
      <c r="C51" s="274"/>
      <c r="D51" s="274"/>
      <c r="E51" s="166">
        <v>0</v>
      </c>
      <c r="F51" s="191"/>
      <c r="G51" s="191"/>
      <c r="H51" s="192">
        <f t="shared" si="1"/>
        <v>0</v>
      </c>
      <c r="I51" s="241"/>
      <c r="J51" s="444"/>
    </row>
    <row r="52" spans="1:10" ht="12" customHeight="1" x14ac:dyDescent="0.25">
      <c r="A52" s="5">
        <v>35</v>
      </c>
      <c r="B52" s="273" t="s">
        <v>22</v>
      </c>
      <c r="C52" s="274"/>
      <c r="D52" s="274"/>
      <c r="E52" s="166">
        <v>0</v>
      </c>
      <c r="F52" s="191"/>
      <c r="G52" s="191"/>
      <c r="H52" s="192">
        <f t="shared" si="1"/>
        <v>0</v>
      </c>
      <c r="I52" s="241"/>
      <c r="J52" s="444"/>
    </row>
    <row r="53" spans="1:10" ht="12" customHeight="1" x14ac:dyDescent="0.25">
      <c r="A53" s="5">
        <v>36</v>
      </c>
      <c r="B53" s="273" t="s">
        <v>23</v>
      </c>
      <c r="C53" s="274"/>
      <c r="D53" s="274"/>
      <c r="E53" s="166">
        <v>0</v>
      </c>
      <c r="F53" s="191"/>
      <c r="G53" s="191"/>
      <c r="H53" s="192">
        <f t="shared" si="1"/>
        <v>0</v>
      </c>
      <c r="I53" s="241"/>
      <c r="J53" s="444"/>
    </row>
    <row r="54" spans="1:10" ht="12" customHeight="1" x14ac:dyDescent="0.25">
      <c r="A54" s="5">
        <v>37</v>
      </c>
      <c r="B54" s="273" t="s">
        <v>24</v>
      </c>
      <c r="C54" s="274"/>
      <c r="D54" s="274"/>
      <c r="E54" s="166">
        <v>0</v>
      </c>
      <c r="F54" s="191"/>
      <c r="G54" s="191"/>
      <c r="H54" s="192">
        <f t="shared" si="1"/>
        <v>0</v>
      </c>
      <c r="I54" s="241"/>
      <c r="J54" s="444"/>
    </row>
    <row r="55" spans="1:10" ht="12" customHeight="1" x14ac:dyDescent="0.25">
      <c r="A55" s="5">
        <v>38</v>
      </c>
      <c r="B55" s="273" t="s">
        <v>25</v>
      </c>
      <c r="C55" s="274"/>
      <c r="D55" s="274"/>
      <c r="E55" s="166">
        <v>0</v>
      </c>
      <c r="F55" s="191"/>
      <c r="G55" s="191"/>
      <c r="H55" s="192">
        <f t="shared" si="1"/>
        <v>0</v>
      </c>
      <c r="I55" s="241"/>
      <c r="J55" s="444"/>
    </row>
    <row r="56" spans="1:10" ht="12" customHeight="1" x14ac:dyDescent="0.25">
      <c r="A56" s="5">
        <v>39</v>
      </c>
      <c r="B56" s="273" t="s">
        <v>188</v>
      </c>
      <c r="C56" s="274"/>
      <c r="D56" s="274"/>
      <c r="E56" s="166">
        <v>0</v>
      </c>
      <c r="F56" s="191"/>
      <c r="G56" s="191"/>
      <c r="H56" s="192">
        <f t="shared" si="1"/>
        <v>0</v>
      </c>
      <c r="I56" s="241"/>
      <c r="J56" s="444"/>
    </row>
    <row r="57" spans="1:10" ht="12" customHeight="1" x14ac:dyDescent="0.25">
      <c r="A57" s="5">
        <v>40</v>
      </c>
      <c r="B57" s="273" t="s">
        <v>26</v>
      </c>
      <c r="C57" s="274"/>
      <c r="D57" s="274"/>
      <c r="E57" s="166">
        <v>0</v>
      </c>
      <c r="F57" s="191"/>
      <c r="G57" s="191"/>
      <c r="H57" s="192">
        <f t="shared" si="1"/>
        <v>0</v>
      </c>
      <c r="I57" s="241"/>
      <c r="J57" s="444"/>
    </row>
    <row r="58" spans="1:10" ht="12" customHeight="1" x14ac:dyDescent="0.25">
      <c r="A58" s="5">
        <v>41</v>
      </c>
      <c r="B58" s="190" t="s">
        <v>215</v>
      </c>
      <c r="C58" s="263" t="s">
        <v>4</v>
      </c>
      <c r="D58" s="264"/>
      <c r="E58" s="166">
        <v>0</v>
      </c>
      <c r="F58" s="191"/>
      <c r="G58" s="191"/>
      <c r="H58" s="192">
        <f t="shared" si="1"/>
        <v>0</v>
      </c>
      <c r="I58" s="241"/>
      <c r="J58" s="444"/>
    </row>
    <row r="59" spans="1:10" ht="12" customHeight="1" x14ac:dyDescent="0.25">
      <c r="A59" s="5">
        <v>42</v>
      </c>
      <c r="B59" s="228" t="s">
        <v>215</v>
      </c>
      <c r="C59" s="263" t="s">
        <v>4</v>
      </c>
      <c r="D59" s="264"/>
      <c r="E59" s="166">
        <v>0</v>
      </c>
      <c r="F59" s="234"/>
      <c r="G59" s="234"/>
      <c r="H59" s="236">
        <f t="shared" ref="H59" si="2">F59+G59</f>
        <v>0</v>
      </c>
      <c r="I59" s="241"/>
      <c r="J59" s="444"/>
    </row>
    <row r="60" spans="1:10" ht="12" customHeight="1" thickBot="1" x14ac:dyDescent="0.3">
      <c r="A60" s="203">
        <v>43</v>
      </c>
      <c r="B60" s="265" t="s">
        <v>244</v>
      </c>
      <c r="C60" s="265"/>
      <c r="D60" s="266"/>
      <c r="E60" s="167">
        <v>0</v>
      </c>
      <c r="F60" s="100"/>
      <c r="G60" s="100"/>
      <c r="H60" s="32">
        <f t="shared" si="1"/>
        <v>0</v>
      </c>
      <c r="I60" s="243"/>
      <c r="J60" s="444"/>
    </row>
    <row r="61" spans="1:10" s="26" customFormat="1" ht="12" customHeight="1" x14ac:dyDescent="0.25">
      <c r="A61" s="204"/>
      <c r="B61" s="284" t="s">
        <v>62</v>
      </c>
      <c r="C61" s="285"/>
      <c r="D61" s="286"/>
      <c r="E61" s="101">
        <f>SUBTOTAL(9,E18:E60)</f>
        <v>0</v>
      </c>
      <c r="F61" s="101">
        <f>SUBTOTAL(9,F18:F60)</f>
        <v>0</v>
      </c>
      <c r="G61" s="101">
        <f>SUBTOTAL(9,G18:G60)</f>
        <v>0</v>
      </c>
      <c r="H61" s="102">
        <f>SUBTOTAL(9,H18:H60)</f>
        <v>0</v>
      </c>
      <c r="I61" s="242"/>
      <c r="J61" s="445"/>
    </row>
    <row r="62" spans="1:10" s="184" customFormat="1" ht="12" customHeight="1" x14ac:dyDescent="0.25">
      <c r="A62" s="20" t="s">
        <v>246</v>
      </c>
      <c r="B62" s="267" t="s">
        <v>251</v>
      </c>
      <c r="C62" s="268"/>
      <c r="D62" s="237" t="s">
        <v>245</v>
      </c>
      <c r="E62" s="166">
        <v>0</v>
      </c>
      <c r="F62" s="191"/>
      <c r="G62" s="191"/>
      <c r="H62" s="36">
        <f t="shared" ref="H62" si="3">F62+G62</f>
        <v>0</v>
      </c>
      <c r="I62" s="241"/>
      <c r="J62" s="444"/>
    </row>
    <row r="63" spans="1:10" s="232" customFormat="1" ht="12" customHeight="1" x14ac:dyDescent="0.25">
      <c r="A63" s="20" t="s">
        <v>212</v>
      </c>
      <c r="B63" s="267" t="s">
        <v>252</v>
      </c>
      <c r="C63" s="268"/>
      <c r="D63" s="237" t="s">
        <v>245</v>
      </c>
      <c r="E63" s="166">
        <v>0</v>
      </c>
      <c r="F63" s="234"/>
      <c r="G63" s="234"/>
      <c r="H63" s="36">
        <f t="shared" ref="H63:H64" si="4">F63+G63</f>
        <v>0</v>
      </c>
      <c r="I63" s="241"/>
      <c r="J63" s="444"/>
    </row>
    <row r="64" spans="1:10" s="232" customFormat="1" ht="12" customHeight="1" x14ac:dyDescent="0.25">
      <c r="A64" s="254" t="s">
        <v>213</v>
      </c>
      <c r="B64" s="268" t="s">
        <v>248</v>
      </c>
      <c r="C64" s="268"/>
      <c r="D64" s="269"/>
      <c r="E64" s="252">
        <v>0</v>
      </c>
      <c r="F64" s="210"/>
      <c r="G64" s="210"/>
      <c r="H64" s="211">
        <f t="shared" si="4"/>
        <v>0</v>
      </c>
      <c r="I64" s="253"/>
      <c r="J64" s="444"/>
    </row>
    <row r="65" spans="1:11" s="26" customFormat="1" ht="12" customHeight="1" thickBot="1" x14ac:dyDescent="0.3">
      <c r="A65" s="206" t="s">
        <v>247</v>
      </c>
      <c r="B65" s="270" t="s">
        <v>249</v>
      </c>
      <c r="C65" s="271"/>
      <c r="D65" s="272"/>
      <c r="E65" s="167">
        <v>0</v>
      </c>
      <c r="F65" s="100"/>
      <c r="G65" s="100"/>
      <c r="H65" s="207">
        <f t="shared" si="1"/>
        <v>0</v>
      </c>
      <c r="I65" s="243"/>
      <c r="J65" s="444"/>
    </row>
    <row r="66" spans="1:11" s="26" customFormat="1" ht="12" customHeight="1" x14ac:dyDescent="0.25">
      <c r="A66" s="205"/>
      <c r="B66" s="281" t="s">
        <v>65</v>
      </c>
      <c r="C66" s="282"/>
      <c r="D66" s="283"/>
      <c r="E66" s="101">
        <f>SUBTOTAL(9,E18:E65)</f>
        <v>0</v>
      </c>
      <c r="F66" s="101">
        <f>SUBTOTAL(9,F18:F65)</f>
        <v>0</v>
      </c>
      <c r="G66" s="101">
        <f>SUBTOTAL(9,G18:G65)</f>
        <v>0</v>
      </c>
      <c r="H66" s="102">
        <f>SUBTOTAL(9,H18:H65)</f>
        <v>0</v>
      </c>
      <c r="I66" s="242"/>
      <c r="J66" s="445"/>
    </row>
    <row r="67" spans="1:11" s="26" customFormat="1" ht="12" customHeight="1" x14ac:dyDescent="0.25">
      <c r="A67" s="27"/>
      <c r="J67" s="250"/>
    </row>
    <row r="68" spans="1:11" ht="12" customHeight="1" x14ac:dyDescent="0.25"/>
    <row r="69" spans="1:11" ht="12" customHeight="1" x14ac:dyDescent="0.25"/>
    <row r="70" spans="1:11" ht="12" customHeight="1" x14ac:dyDescent="0.25"/>
    <row r="71" spans="1:11" ht="12" customHeight="1" x14ac:dyDescent="0.25"/>
    <row r="72" spans="1:11" ht="12" customHeight="1" x14ac:dyDescent="0.25"/>
    <row r="73" spans="1:11" s="27" customFormat="1" ht="12" customHeight="1" x14ac:dyDescent="0.25">
      <c r="B73" s="6"/>
      <c r="C73" s="6"/>
      <c r="D73" s="6"/>
      <c r="E73" s="6"/>
      <c r="F73" s="6"/>
      <c r="G73" s="6"/>
      <c r="H73" s="6"/>
      <c r="I73" s="6"/>
      <c r="J73" s="6"/>
      <c r="K73" s="6"/>
    </row>
    <row r="74" spans="1:11" s="27" customFormat="1" ht="12" customHeight="1" x14ac:dyDescent="0.25">
      <c r="B74" s="6"/>
      <c r="C74" s="6"/>
      <c r="D74" s="6"/>
      <c r="E74" s="6"/>
      <c r="F74" s="6"/>
      <c r="G74" s="6"/>
      <c r="H74" s="6"/>
      <c r="I74" s="6"/>
      <c r="J74" s="6"/>
      <c r="K74" s="6"/>
    </row>
    <row r="75" spans="1:11" s="27" customFormat="1" ht="12" customHeight="1" x14ac:dyDescent="0.25">
      <c r="B75" s="6"/>
      <c r="C75" s="6"/>
      <c r="D75" s="6"/>
      <c r="E75" s="6"/>
      <c r="F75" s="6"/>
      <c r="G75" s="6"/>
      <c r="H75" s="6"/>
      <c r="I75" s="6"/>
      <c r="J75" s="6"/>
      <c r="K75" s="6"/>
    </row>
    <row r="76" spans="1:11" s="27" customFormat="1" ht="12" customHeight="1" x14ac:dyDescent="0.25">
      <c r="B76" s="6"/>
      <c r="C76" s="6"/>
      <c r="D76" s="6"/>
      <c r="E76" s="6"/>
      <c r="F76" s="6"/>
      <c r="G76" s="6"/>
      <c r="H76" s="6"/>
      <c r="I76" s="6"/>
      <c r="J76" s="6"/>
      <c r="K76" s="6"/>
    </row>
    <row r="77" spans="1:11" s="27" customFormat="1" ht="12" customHeight="1" x14ac:dyDescent="0.25">
      <c r="B77" s="6"/>
      <c r="C77" s="6"/>
      <c r="D77" s="6"/>
      <c r="E77" s="6"/>
      <c r="F77" s="6"/>
      <c r="G77" s="6"/>
      <c r="H77" s="6"/>
      <c r="I77" s="6"/>
      <c r="J77" s="6"/>
      <c r="K77" s="6"/>
    </row>
    <row r="78" spans="1:11" s="27" customFormat="1" ht="12" customHeight="1" x14ac:dyDescent="0.25">
      <c r="B78" s="6"/>
      <c r="C78" s="6"/>
      <c r="D78" s="6"/>
      <c r="E78" s="6"/>
      <c r="F78" s="6"/>
      <c r="G78" s="6"/>
      <c r="H78" s="6"/>
      <c r="I78" s="6"/>
      <c r="J78" s="6"/>
      <c r="K78" s="6"/>
    </row>
    <row r="79" spans="1:11" s="27" customFormat="1" ht="12" customHeight="1" x14ac:dyDescent="0.25">
      <c r="B79" s="6"/>
      <c r="C79" s="6"/>
      <c r="D79" s="6"/>
      <c r="E79" s="6"/>
      <c r="F79" s="6"/>
      <c r="G79" s="6"/>
      <c r="H79" s="6"/>
      <c r="I79" s="6"/>
      <c r="J79" s="6"/>
      <c r="K79" s="6"/>
    </row>
    <row r="80" spans="1:11" s="27" customFormat="1" ht="12" customHeight="1" x14ac:dyDescent="0.25">
      <c r="B80" s="6"/>
      <c r="C80" s="6"/>
      <c r="D80" s="6"/>
      <c r="E80" s="6"/>
      <c r="F80" s="6"/>
      <c r="G80" s="6"/>
      <c r="H80" s="6"/>
      <c r="I80" s="6"/>
      <c r="J80" s="6"/>
      <c r="K80" s="6"/>
    </row>
    <row r="81" spans="2:11" s="27" customFormat="1" ht="12" customHeight="1" x14ac:dyDescent="0.25">
      <c r="B81" s="6"/>
      <c r="C81" s="6"/>
      <c r="D81" s="6"/>
      <c r="E81" s="6"/>
      <c r="F81" s="6"/>
      <c r="G81" s="6"/>
      <c r="H81" s="6"/>
      <c r="I81" s="6"/>
      <c r="J81" s="6"/>
      <c r="K81" s="6"/>
    </row>
    <row r="82" spans="2:11" s="27" customFormat="1" ht="12" customHeight="1" x14ac:dyDescent="0.25">
      <c r="B82" s="6"/>
      <c r="C82" s="6"/>
      <c r="D82" s="6"/>
      <c r="E82" s="6"/>
      <c r="F82" s="6"/>
      <c r="G82" s="6"/>
      <c r="H82" s="6"/>
      <c r="I82" s="6"/>
      <c r="J82" s="6"/>
      <c r="K82" s="6"/>
    </row>
    <row r="83" spans="2:11" s="27" customFormat="1" ht="12" customHeight="1" x14ac:dyDescent="0.25">
      <c r="B83" s="6"/>
      <c r="C83" s="6"/>
      <c r="D83" s="6"/>
      <c r="E83" s="6"/>
      <c r="F83" s="6"/>
      <c r="G83" s="6"/>
      <c r="H83" s="6"/>
      <c r="I83" s="6"/>
      <c r="J83" s="6"/>
      <c r="K83" s="6"/>
    </row>
    <row r="84" spans="2:11" s="27" customFormat="1" ht="12" customHeight="1" x14ac:dyDescent="0.25">
      <c r="B84" s="6"/>
      <c r="C84" s="6"/>
      <c r="D84" s="6"/>
      <c r="E84" s="6"/>
      <c r="F84" s="6"/>
      <c r="G84" s="6"/>
      <c r="H84" s="6"/>
      <c r="I84" s="6"/>
      <c r="J84" s="6"/>
      <c r="K84" s="6"/>
    </row>
    <row r="85" spans="2:11" s="27" customFormat="1" ht="12" customHeight="1" x14ac:dyDescent="0.25">
      <c r="B85" s="6"/>
      <c r="C85" s="6"/>
      <c r="D85" s="6"/>
      <c r="E85" s="6"/>
      <c r="F85" s="6"/>
      <c r="G85" s="6"/>
      <c r="H85" s="6"/>
      <c r="I85" s="6"/>
      <c r="J85" s="6"/>
      <c r="K85" s="6"/>
    </row>
    <row r="86" spans="2:11" s="27" customFormat="1" ht="12" customHeight="1" x14ac:dyDescent="0.25">
      <c r="B86" s="6"/>
      <c r="C86" s="6"/>
      <c r="D86" s="6"/>
      <c r="E86" s="6"/>
      <c r="F86" s="6"/>
      <c r="G86" s="6"/>
      <c r="H86" s="6"/>
      <c r="I86" s="6"/>
      <c r="J86" s="6"/>
      <c r="K86" s="6"/>
    </row>
    <row r="87" spans="2:11" s="27" customFormat="1" ht="12" customHeight="1" x14ac:dyDescent="0.25">
      <c r="B87" s="6"/>
      <c r="C87" s="6"/>
      <c r="D87" s="6"/>
      <c r="E87" s="6"/>
      <c r="F87" s="6"/>
      <c r="G87" s="6"/>
      <c r="H87" s="6"/>
      <c r="I87" s="6"/>
      <c r="J87" s="6"/>
      <c r="K87" s="6"/>
    </row>
    <row r="88" spans="2:11" s="27" customFormat="1" ht="12" customHeight="1" x14ac:dyDescent="0.25">
      <c r="B88" s="6"/>
      <c r="C88" s="6"/>
      <c r="D88" s="6"/>
      <c r="E88" s="6"/>
      <c r="F88" s="6"/>
      <c r="G88" s="6"/>
      <c r="H88" s="6"/>
      <c r="I88" s="6"/>
      <c r="J88" s="6"/>
      <c r="K88" s="6"/>
    </row>
    <row r="89" spans="2:11" s="27" customFormat="1" ht="12" customHeight="1" x14ac:dyDescent="0.25">
      <c r="B89" s="6"/>
      <c r="C89" s="6"/>
      <c r="D89" s="6"/>
      <c r="E89" s="6"/>
      <c r="F89" s="6"/>
      <c r="G89" s="6"/>
      <c r="H89" s="6"/>
      <c r="I89" s="6"/>
      <c r="J89" s="6"/>
      <c r="K89" s="6"/>
    </row>
    <row r="90" spans="2:11" s="27" customFormat="1" ht="12" customHeight="1" x14ac:dyDescent="0.25">
      <c r="B90" s="6"/>
      <c r="C90" s="6"/>
      <c r="D90" s="6"/>
      <c r="E90" s="6"/>
      <c r="F90" s="6"/>
      <c r="G90" s="6"/>
      <c r="H90" s="6"/>
      <c r="I90" s="6"/>
      <c r="J90" s="6"/>
      <c r="K90" s="6"/>
    </row>
    <row r="91" spans="2:11" s="27" customFormat="1" ht="12" customHeight="1" x14ac:dyDescent="0.25">
      <c r="B91" s="6"/>
      <c r="C91" s="6"/>
      <c r="D91" s="6"/>
      <c r="E91" s="6"/>
      <c r="F91" s="6"/>
      <c r="G91" s="6"/>
      <c r="H91" s="6"/>
      <c r="I91" s="6"/>
      <c r="J91" s="6"/>
      <c r="K91" s="6"/>
    </row>
    <row r="92" spans="2:11" s="27" customFormat="1" ht="12" customHeight="1" x14ac:dyDescent="0.25">
      <c r="B92" s="6"/>
      <c r="C92" s="6"/>
      <c r="D92" s="6"/>
      <c r="E92" s="6"/>
      <c r="F92" s="6"/>
      <c r="G92" s="6"/>
      <c r="H92" s="6"/>
      <c r="I92" s="6"/>
      <c r="J92" s="6"/>
      <c r="K92" s="6"/>
    </row>
  </sheetData>
  <sheetProtection algorithmName="SHA-512" hashValue="/1VL++A8vcImTEkFIk0CjHfr+q2i5xH1DI6wXWk4sf/sUf73NMXye3Lz/mBijU101E+W6IdWhfdXmulcn8wQjA==" saltValue="G03sn6vAkDsZVeHg2RwmXw==" spinCount="100000" sheet="1" objects="1" scenarios="1"/>
  <mergeCells count="65">
    <mergeCell ref="K18:L39"/>
    <mergeCell ref="A1:I1"/>
    <mergeCell ref="A2:I2"/>
    <mergeCell ref="A3:I3"/>
    <mergeCell ref="A4:I4"/>
    <mergeCell ref="A5:I5"/>
    <mergeCell ref="K17:L17"/>
    <mergeCell ref="B35:D35"/>
    <mergeCell ref="B36:D36"/>
    <mergeCell ref="B27:D27"/>
    <mergeCell ref="B28:D28"/>
    <mergeCell ref="B22:D22"/>
    <mergeCell ref="B23:D23"/>
    <mergeCell ref="B33:D33"/>
    <mergeCell ref="B34:D34"/>
    <mergeCell ref="B20:D20"/>
    <mergeCell ref="B21:D21"/>
    <mergeCell ref="B17:D17"/>
    <mergeCell ref="B30:D30"/>
    <mergeCell ref="B18:D18"/>
    <mergeCell ref="B19:D19"/>
    <mergeCell ref="B66:D66"/>
    <mergeCell ref="B57:D57"/>
    <mergeCell ref="B56:D56"/>
    <mergeCell ref="B52:D52"/>
    <mergeCell ref="B53:D53"/>
    <mergeCell ref="B54:D54"/>
    <mergeCell ref="B55:D55"/>
    <mergeCell ref="B61:D61"/>
    <mergeCell ref="B62:C62"/>
    <mergeCell ref="C58:D58"/>
    <mergeCell ref="B40:D40"/>
    <mergeCell ref="B29:D29"/>
    <mergeCell ref="B31:D31"/>
    <mergeCell ref="B32:D32"/>
    <mergeCell ref="A6:I6"/>
    <mergeCell ref="A14:I14"/>
    <mergeCell ref="A15:I15"/>
    <mergeCell ref="B37:D37"/>
    <mergeCell ref="C10:E10"/>
    <mergeCell ref="A16:H16"/>
    <mergeCell ref="A7:H7"/>
    <mergeCell ref="C8:E8"/>
    <mergeCell ref="C9:E9"/>
    <mergeCell ref="B39:D39"/>
    <mergeCell ref="B24:D24"/>
    <mergeCell ref="C25:D25"/>
    <mergeCell ref="C26:D26"/>
    <mergeCell ref="B38:D38"/>
    <mergeCell ref="B49:D49"/>
    <mergeCell ref="B51:D51"/>
    <mergeCell ref="B50:D50"/>
    <mergeCell ref="B47:D47"/>
    <mergeCell ref="B41:D41"/>
    <mergeCell ref="B42:D42"/>
    <mergeCell ref="B43:D43"/>
    <mergeCell ref="B44:D44"/>
    <mergeCell ref="B45:D45"/>
    <mergeCell ref="B46:D46"/>
    <mergeCell ref="B48:D48"/>
    <mergeCell ref="C59:D59"/>
    <mergeCell ref="B60:D60"/>
    <mergeCell ref="B63:C63"/>
    <mergeCell ref="B64:D64"/>
    <mergeCell ref="B65:D65"/>
  </mergeCells>
  <phoneticPr fontId="41" type="noConversion"/>
  <conditionalFormatting sqref="C8:E8">
    <cfRule type="cellIs" dxfId="26" priority="7" operator="equal">
      <formula>0</formula>
    </cfRule>
  </conditionalFormatting>
  <conditionalFormatting sqref="C9:E10">
    <cfRule type="cellIs" dxfId="25" priority="6" operator="equal">
      <formula>0</formula>
    </cfRule>
  </conditionalFormatting>
  <conditionalFormatting sqref="I10:J10">
    <cfRule type="cellIs" dxfId="24" priority="5" operator="equal">
      <formula>0</formula>
    </cfRule>
  </conditionalFormatting>
  <conditionalFormatting sqref="C25:D26">
    <cfRule type="cellIs" dxfId="23" priority="3" operator="equal">
      <formula>"Specify Here"</formula>
    </cfRule>
  </conditionalFormatting>
  <conditionalFormatting sqref="C58:D59">
    <cfRule type="cellIs" dxfId="22" priority="2" operator="equal">
      <formula>"Specify Here"</formula>
    </cfRule>
  </conditionalFormatting>
  <printOptions horizontalCentered="1"/>
  <pageMargins left="0.25" right="0.25" top="0.2" bottom="0" header="0.3" footer="0.1"/>
  <pageSetup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16" r:id="rId4" name="Check Box 44">
              <controlPr defaultSize="0" autoFill="0" autoLine="0" autoPict="0">
                <anchor moveWithCells="1">
                  <from>
                    <xdr:col>0</xdr:col>
                    <xdr:colOff>66675</xdr:colOff>
                    <xdr:row>10</xdr:row>
                    <xdr:rowOff>142875</xdr:rowOff>
                  </from>
                  <to>
                    <xdr:col>1</xdr:col>
                    <xdr:colOff>28575</xdr:colOff>
                    <xdr:row>12</xdr:row>
                    <xdr:rowOff>28575</xdr:rowOff>
                  </to>
                </anchor>
              </controlPr>
            </control>
          </mc:Choice>
        </mc:AlternateContent>
      </controls>
    </mc:Choice>
  </mc:AlternateContent>
  <extLst>
    <ext xmlns:mx="http://schemas.microsoft.com/office/mac/excel/2008/main" uri="{64002731-A6B0-56B0-2670-7721B7C09600}">
      <mx:PLV Mode="1" OnePage="0" WScale="86"/>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1"/>
  <sheetViews>
    <sheetView showGridLines="0" view="pageBreakPreview" zoomScaleSheetLayoutView="100" workbookViewId="0">
      <selection activeCell="A15" sqref="A15:C15"/>
    </sheetView>
  </sheetViews>
  <sheetFormatPr defaultColWidth="8.85546875" defaultRowHeight="14.25" x14ac:dyDescent="0.25"/>
  <cols>
    <col min="1" max="1" width="10" style="28" customWidth="1"/>
    <col min="2" max="6" width="8.85546875" style="28"/>
    <col min="7" max="8" width="7.85546875" style="28" customWidth="1"/>
    <col min="9" max="11" width="8.85546875" style="28"/>
    <col min="12" max="15" width="7.85546875" style="28" customWidth="1"/>
    <col min="16" max="16384" width="8.85546875" style="28"/>
  </cols>
  <sheetData>
    <row r="1" spans="1:15" ht="12.75" customHeight="1" x14ac:dyDescent="0.25">
      <c r="A1" s="303" t="str">
        <f>'D102 RECONCILIATION'!A1:H1</f>
        <v>Updated 07/2021</v>
      </c>
      <c r="B1" s="303"/>
      <c r="C1" s="303"/>
      <c r="D1" s="303"/>
      <c r="E1" s="303"/>
      <c r="F1" s="303"/>
      <c r="G1" s="303"/>
      <c r="H1" s="303"/>
      <c r="I1" s="303"/>
      <c r="J1" s="303"/>
      <c r="K1" s="303"/>
      <c r="L1" s="303"/>
      <c r="M1" s="303"/>
      <c r="N1" s="303"/>
      <c r="O1" s="303"/>
    </row>
    <row r="2" spans="1:15" x14ac:dyDescent="0.25">
      <c r="A2" s="304" t="s">
        <v>39</v>
      </c>
      <c r="B2" s="304"/>
      <c r="C2" s="304"/>
      <c r="D2" s="304"/>
      <c r="E2" s="304"/>
      <c r="F2" s="304"/>
      <c r="G2" s="304"/>
      <c r="H2" s="304"/>
      <c r="I2" s="304"/>
      <c r="J2" s="304"/>
      <c r="K2" s="304"/>
      <c r="L2" s="304"/>
      <c r="M2" s="304"/>
      <c r="N2" s="304"/>
      <c r="O2" s="304"/>
    </row>
    <row r="3" spans="1:15" ht="7.35" customHeight="1" x14ac:dyDescent="0.25">
      <c r="A3" s="305"/>
      <c r="B3" s="305"/>
      <c r="C3" s="305"/>
      <c r="D3" s="305"/>
      <c r="E3" s="305"/>
      <c r="F3" s="305"/>
      <c r="G3" s="305"/>
      <c r="H3" s="305"/>
      <c r="I3" s="305"/>
      <c r="J3" s="305"/>
      <c r="K3" s="305"/>
      <c r="L3" s="305"/>
      <c r="M3" s="305"/>
      <c r="N3" s="305"/>
      <c r="O3" s="305"/>
    </row>
    <row r="4" spans="1:15" x14ac:dyDescent="0.25">
      <c r="A4" s="278" t="s">
        <v>153</v>
      </c>
      <c r="B4" s="278"/>
      <c r="C4" s="278"/>
      <c r="D4" s="278"/>
      <c r="E4" s="278"/>
      <c r="F4" s="278"/>
      <c r="G4" s="278"/>
      <c r="H4" s="278"/>
      <c r="I4" s="278"/>
      <c r="J4" s="278"/>
      <c r="K4" s="278"/>
      <c r="L4" s="278"/>
      <c r="M4" s="278"/>
      <c r="N4" s="278"/>
      <c r="O4" s="278"/>
    </row>
    <row r="5" spans="1:15" x14ac:dyDescent="0.25">
      <c r="A5" s="411"/>
      <c r="B5" s="411"/>
      <c r="C5" s="411"/>
      <c r="D5" s="411"/>
      <c r="E5" s="411"/>
      <c r="F5" s="411"/>
      <c r="G5" s="411"/>
      <c r="H5" s="411"/>
      <c r="I5" s="411"/>
      <c r="J5" s="411"/>
      <c r="K5" s="411"/>
      <c r="L5" s="411"/>
      <c r="M5" s="411"/>
      <c r="N5" s="411"/>
      <c r="O5" s="411"/>
    </row>
    <row r="6" spans="1:15" ht="14.25" customHeight="1" x14ac:dyDescent="0.25">
      <c r="A6" s="158" t="s">
        <v>37</v>
      </c>
      <c r="B6" s="368" t="str">
        <f>IF('D102 RECONCILIATION'!C8=0," ",'D102 RECONCILIATION'!C8)</f>
        <v xml:space="preserve"> </v>
      </c>
      <c r="C6" s="368"/>
      <c r="D6" s="368"/>
      <c r="E6" s="368"/>
      <c r="F6" s="159"/>
      <c r="H6" s="412" t="s">
        <v>38</v>
      </c>
      <c r="I6" s="412"/>
      <c r="J6" s="412"/>
      <c r="K6" s="374" t="str">
        <f>IF('D102 RECONCILIATION'!I8=0," ",'D102 RECONCILIATION'!I8)</f>
        <v xml:space="preserve"> </v>
      </c>
      <c r="L6" s="374"/>
      <c r="M6" s="374"/>
      <c r="N6" s="374"/>
      <c r="O6" s="48"/>
    </row>
    <row r="7" spans="1:15" x14ac:dyDescent="0.25">
      <c r="A7" s="158" t="s">
        <v>42</v>
      </c>
      <c r="B7" s="368" t="str">
        <f>IF('D102 RECONCILIATION'!C9=0," ",'D102 RECONCILIATION'!C9)</f>
        <v xml:space="preserve"> </v>
      </c>
      <c r="C7" s="368"/>
      <c r="D7" s="368"/>
      <c r="E7" s="368"/>
      <c r="F7" s="159"/>
      <c r="H7" s="412" t="s">
        <v>44</v>
      </c>
      <c r="I7" s="412"/>
      <c r="J7" s="412"/>
      <c r="K7" s="368" t="str">
        <f>IF('D102 RECONCILIATION'!I9=0," ",'D102 RECONCILIATION'!I9)</f>
        <v xml:space="preserve"> </v>
      </c>
      <c r="L7" s="368"/>
      <c r="M7" s="368"/>
      <c r="N7" s="368"/>
      <c r="O7" s="156"/>
    </row>
    <row r="8" spans="1:15" x14ac:dyDescent="0.25">
      <c r="A8" s="159" t="s">
        <v>43</v>
      </c>
      <c r="B8" s="368" t="str">
        <f>IF('D102 RECONCILIATION'!C10=0," ",'D102 RECONCILIATION'!C10)</f>
        <v xml:space="preserve"> </v>
      </c>
      <c r="C8" s="368"/>
      <c r="D8" s="368"/>
      <c r="E8" s="368"/>
      <c r="F8" s="159"/>
      <c r="H8" s="412" t="s">
        <v>186</v>
      </c>
      <c r="I8" s="412"/>
      <c r="J8" s="412"/>
      <c r="K8" s="368" t="str">
        <f>IF('D102 RECONCILIATION'!I10=0," ",'D102 RECONCILIATION'!I10)</f>
        <v xml:space="preserve"> </v>
      </c>
      <c r="L8" s="368"/>
      <c r="M8" s="368"/>
      <c r="N8" s="368"/>
      <c r="O8" s="156"/>
    </row>
    <row r="9" spans="1:15" x14ac:dyDescent="0.25">
      <c r="A9" s="159"/>
      <c r="B9" s="159"/>
      <c r="C9" s="159"/>
      <c r="D9" s="159"/>
      <c r="E9" s="159"/>
      <c r="F9" s="159"/>
      <c r="G9" s="159"/>
      <c r="H9" s="159"/>
      <c r="I9" s="159"/>
      <c r="J9" s="159"/>
      <c r="K9" s="159"/>
      <c r="L9" s="159"/>
      <c r="M9" s="159"/>
      <c r="N9" s="159"/>
      <c r="O9" s="159"/>
    </row>
    <row r="10" spans="1:15" x14ac:dyDescent="0.25">
      <c r="A10" s="159"/>
      <c r="B10" s="159"/>
      <c r="C10" s="159"/>
      <c r="D10" s="159"/>
      <c r="E10" s="159"/>
      <c r="F10" s="159"/>
      <c r="G10" s="159"/>
      <c r="H10" s="159"/>
      <c r="I10" s="159"/>
      <c r="J10" s="159"/>
      <c r="K10" s="159"/>
      <c r="L10" s="159"/>
      <c r="M10" s="159"/>
      <c r="N10" s="159"/>
      <c r="O10" s="159"/>
    </row>
    <row r="11" spans="1:15" x14ac:dyDescent="0.25">
      <c r="A11" s="54" t="s">
        <v>155</v>
      </c>
      <c r="B11" s="159"/>
      <c r="C11" s="159"/>
      <c r="D11" s="159"/>
      <c r="E11" s="159"/>
      <c r="F11" s="159"/>
      <c r="G11" s="159"/>
      <c r="H11" s="159"/>
      <c r="I11" s="159"/>
      <c r="J11" s="159"/>
      <c r="K11" s="159"/>
      <c r="L11" s="159"/>
      <c r="M11" s="159"/>
      <c r="N11" s="159"/>
      <c r="O11" s="159"/>
    </row>
    <row r="12" spans="1:15" s="42" customFormat="1" ht="12" customHeight="1" x14ac:dyDescent="0.25"/>
    <row r="13" spans="1:15" s="42" customFormat="1" ht="24" customHeight="1" x14ac:dyDescent="0.25">
      <c r="A13" s="409" t="s">
        <v>152</v>
      </c>
      <c r="B13" s="409"/>
      <c r="C13" s="409"/>
      <c r="D13" s="394" t="s">
        <v>149</v>
      </c>
      <c r="E13" s="394"/>
      <c r="F13" s="394"/>
      <c r="G13" s="394"/>
      <c r="H13" s="416"/>
      <c r="I13" s="415" t="s">
        <v>150</v>
      </c>
      <c r="J13" s="394"/>
      <c r="K13" s="394"/>
      <c r="L13" s="394"/>
      <c r="M13" s="416"/>
      <c r="N13" s="409" t="s">
        <v>154</v>
      </c>
      <c r="O13" s="409"/>
    </row>
    <row r="14" spans="1:15" s="42" customFormat="1" ht="14.1" customHeight="1" x14ac:dyDescent="0.25">
      <c r="A14" s="408" t="s">
        <v>166</v>
      </c>
      <c r="B14" s="408"/>
      <c r="C14" s="408"/>
      <c r="D14" s="408" t="s">
        <v>151</v>
      </c>
      <c r="E14" s="408"/>
      <c r="F14" s="408"/>
      <c r="G14" s="408" t="s">
        <v>109</v>
      </c>
      <c r="H14" s="408"/>
      <c r="I14" s="408" t="s">
        <v>151</v>
      </c>
      <c r="J14" s="408"/>
      <c r="K14" s="408"/>
      <c r="L14" s="408" t="s">
        <v>109</v>
      </c>
      <c r="M14" s="408"/>
      <c r="N14" s="408" t="s">
        <v>109</v>
      </c>
      <c r="O14" s="408"/>
    </row>
    <row r="15" spans="1:15" s="42" customFormat="1" ht="14.1" customHeight="1" x14ac:dyDescent="0.25">
      <c r="A15" s="402"/>
      <c r="B15" s="402"/>
      <c r="C15" s="402"/>
      <c r="D15" s="402"/>
      <c r="E15" s="402"/>
      <c r="F15" s="402"/>
      <c r="G15" s="410"/>
      <c r="H15" s="410"/>
      <c r="I15" s="402"/>
      <c r="J15" s="402"/>
      <c r="K15" s="402"/>
      <c r="L15" s="410"/>
      <c r="M15" s="410"/>
      <c r="N15" s="413">
        <f>G15+L15</f>
        <v>0</v>
      </c>
      <c r="O15" s="413"/>
    </row>
    <row r="16" spans="1:15" s="42" customFormat="1" ht="14.1" customHeight="1" x14ac:dyDescent="0.25">
      <c r="A16" s="402"/>
      <c r="B16" s="402"/>
      <c r="C16" s="402"/>
      <c r="D16" s="402"/>
      <c r="E16" s="402"/>
      <c r="F16" s="402"/>
      <c r="G16" s="410"/>
      <c r="H16" s="410"/>
      <c r="I16" s="402"/>
      <c r="J16" s="402"/>
      <c r="K16" s="402"/>
      <c r="L16" s="410"/>
      <c r="M16" s="410"/>
      <c r="N16" s="413">
        <f t="shared" ref="N16:N21" si="0">G16+L16</f>
        <v>0</v>
      </c>
      <c r="O16" s="413"/>
    </row>
    <row r="17" spans="1:15" s="42" customFormat="1" ht="14.1" customHeight="1" x14ac:dyDescent="0.25">
      <c r="A17" s="402"/>
      <c r="B17" s="402"/>
      <c r="C17" s="402"/>
      <c r="D17" s="402"/>
      <c r="E17" s="402"/>
      <c r="F17" s="402"/>
      <c r="G17" s="410"/>
      <c r="H17" s="410"/>
      <c r="I17" s="402"/>
      <c r="J17" s="402"/>
      <c r="K17" s="402"/>
      <c r="L17" s="410"/>
      <c r="M17" s="410"/>
      <c r="N17" s="413">
        <f t="shared" si="0"/>
        <v>0</v>
      </c>
      <c r="O17" s="413"/>
    </row>
    <row r="18" spans="1:15" s="42" customFormat="1" ht="14.1" customHeight="1" x14ac:dyDescent="0.25">
      <c r="A18" s="402"/>
      <c r="B18" s="402"/>
      <c r="C18" s="402"/>
      <c r="D18" s="402" t="s">
        <v>207</v>
      </c>
      <c r="E18" s="402"/>
      <c r="F18" s="402"/>
      <c r="G18" s="410"/>
      <c r="H18" s="410"/>
      <c r="I18" s="402"/>
      <c r="J18" s="402"/>
      <c r="K18" s="402"/>
      <c r="L18" s="410"/>
      <c r="M18" s="410"/>
      <c r="N18" s="413">
        <f t="shared" si="0"/>
        <v>0</v>
      </c>
      <c r="O18" s="413"/>
    </row>
    <row r="19" spans="1:15" s="42" customFormat="1" ht="14.1" customHeight="1" x14ac:dyDescent="0.25">
      <c r="A19" s="402"/>
      <c r="B19" s="402"/>
      <c r="C19" s="402"/>
      <c r="D19" s="402"/>
      <c r="E19" s="402"/>
      <c r="F19" s="402"/>
      <c r="G19" s="410"/>
      <c r="H19" s="410"/>
      <c r="I19" s="402"/>
      <c r="J19" s="402"/>
      <c r="K19" s="402"/>
      <c r="L19" s="410"/>
      <c r="M19" s="410"/>
      <c r="N19" s="413">
        <f t="shared" si="0"/>
        <v>0</v>
      </c>
      <c r="O19" s="413"/>
    </row>
    <row r="20" spans="1:15" s="42" customFormat="1" ht="14.1" customHeight="1" x14ac:dyDescent="0.25">
      <c r="A20" s="402"/>
      <c r="B20" s="402"/>
      <c r="C20" s="402"/>
      <c r="D20" s="402"/>
      <c r="E20" s="402"/>
      <c r="F20" s="402"/>
      <c r="G20" s="410"/>
      <c r="H20" s="410"/>
      <c r="I20" s="402"/>
      <c r="J20" s="402"/>
      <c r="K20" s="402"/>
      <c r="L20" s="410"/>
      <c r="M20" s="410"/>
      <c r="N20" s="413">
        <f t="shared" si="0"/>
        <v>0</v>
      </c>
      <c r="O20" s="413"/>
    </row>
    <row r="21" spans="1:15" s="42" customFormat="1" ht="14.1" customHeight="1" x14ac:dyDescent="0.25">
      <c r="A21" s="402"/>
      <c r="B21" s="402"/>
      <c r="C21" s="402"/>
      <c r="D21" s="402"/>
      <c r="E21" s="402"/>
      <c r="F21" s="402"/>
      <c r="G21" s="410"/>
      <c r="H21" s="410"/>
      <c r="I21" s="402"/>
      <c r="J21" s="402"/>
      <c r="K21" s="402"/>
      <c r="L21" s="410"/>
      <c r="M21" s="410"/>
      <c r="N21" s="413">
        <f t="shared" si="0"/>
        <v>0</v>
      </c>
      <c r="O21" s="413"/>
    </row>
    <row r="22" spans="1:15" s="44" customFormat="1" ht="14.1" customHeight="1" x14ac:dyDescent="0.25">
      <c r="A22" s="417"/>
      <c r="B22" s="403"/>
      <c r="C22" s="403"/>
      <c r="D22" s="403"/>
      <c r="E22" s="403"/>
      <c r="F22" s="404"/>
      <c r="G22" s="413">
        <f>SUM(G15:H21)</f>
        <v>0</v>
      </c>
      <c r="H22" s="413"/>
      <c r="I22" s="405"/>
      <c r="J22" s="405"/>
      <c r="K22" s="405"/>
      <c r="L22" s="413">
        <f>SUM(L15:M21)</f>
        <v>0</v>
      </c>
      <c r="M22" s="413"/>
      <c r="N22" s="413">
        <f>SUM(N15:O21)</f>
        <v>0</v>
      </c>
      <c r="O22" s="413"/>
    </row>
    <row r="23" spans="1:15" s="44" customFormat="1" ht="14.1" customHeight="1" x14ac:dyDescent="0.25">
      <c r="A23" s="414"/>
      <c r="B23" s="414"/>
      <c r="C23" s="414"/>
      <c r="D23" s="414"/>
      <c r="E23" s="414"/>
      <c r="F23" s="414"/>
      <c r="G23" s="414"/>
      <c r="H23" s="414"/>
      <c r="I23" s="414"/>
      <c r="J23" s="414"/>
      <c r="K23" s="414"/>
      <c r="L23" s="414"/>
      <c r="M23" s="414"/>
      <c r="N23" s="414"/>
      <c r="O23" s="414"/>
    </row>
    <row r="24" spans="1:15" s="44" customFormat="1" ht="14.1" customHeight="1" x14ac:dyDescent="0.25">
      <c r="A24" s="414"/>
      <c r="B24" s="414"/>
      <c r="C24" s="414"/>
      <c r="D24" s="414"/>
      <c r="E24" s="414"/>
      <c r="F24" s="414"/>
      <c r="G24" s="414"/>
      <c r="H24" s="414"/>
      <c r="I24" s="414"/>
      <c r="J24" s="414"/>
      <c r="K24" s="414"/>
      <c r="L24" s="414"/>
      <c r="M24" s="414"/>
      <c r="N24" s="414"/>
      <c r="O24" s="414"/>
    </row>
    <row r="25" spans="1:15" s="44" customFormat="1" ht="14.1" customHeight="1" x14ac:dyDescent="0.25">
      <c r="A25" s="418" t="s">
        <v>156</v>
      </c>
      <c r="B25" s="418"/>
      <c r="C25" s="418"/>
      <c r="D25" s="414"/>
      <c r="E25" s="414"/>
      <c r="F25" s="414"/>
      <c r="G25" s="414"/>
      <c r="H25" s="414"/>
      <c r="I25" s="414"/>
      <c r="J25" s="414"/>
      <c r="K25" s="414"/>
      <c r="L25" s="414"/>
      <c r="M25" s="414"/>
      <c r="N25" s="414"/>
      <c r="O25" s="414"/>
    </row>
    <row r="26" spans="1:15" s="44" customFormat="1" ht="14.1" customHeight="1" x14ac:dyDescent="0.25">
      <c r="A26" s="414"/>
      <c r="B26" s="414"/>
      <c r="C26" s="414"/>
      <c r="D26" s="414"/>
      <c r="E26" s="414"/>
      <c r="F26" s="414"/>
      <c r="G26" s="414"/>
      <c r="H26" s="414"/>
      <c r="I26" s="414"/>
      <c r="J26" s="414"/>
      <c r="K26" s="414"/>
      <c r="L26" s="414"/>
      <c r="M26" s="414"/>
      <c r="N26" s="414"/>
      <c r="O26" s="414"/>
    </row>
    <row r="27" spans="1:15" s="44" customFormat="1" ht="24" customHeight="1" x14ac:dyDescent="0.25">
      <c r="A27" s="409" t="s">
        <v>152</v>
      </c>
      <c r="B27" s="409"/>
      <c r="C27" s="409"/>
      <c r="D27" s="394" t="s">
        <v>149</v>
      </c>
      <c r="E27" s="394"/>
      <c r="F27" s="394"/>
      <c r="G27" s="394"/>
      <c r="H27" s="416"/>
      <c r="I27" s="415" t="s">
        <v>150</v>
      </c>
      <c r="J27" s="394"/>
      <c r="K27" s="394"/>
      <c r="L27" s="394"/>
      <c r="M27" s="416"/>
      <c r="N27" s="409" t="s">
        <v>154</v>
      </c>
      <c r="O27" s="409"/>
    </row>
    <row r="28" spans="1:15" s="44" customFormat="1" ht="14.1" customHeight="1" x14ac:dyDescent="0.25">
      <c r="A28" s="408" t="s">
        <v>166</v>
      </c>
      <c r="B28" s="408"/>
      <c r="C28" s="408"/>
      <c r="D28" s="408" t="s">
        <v>151</v>
      </c>
      <c r="E28" s="408"/>
      <c r="F28" s="408"/>
      <c r="G28" s="408" t="s">
        <v>109</v>
      </c>
      <c r="H28" s="408"/>
      <c r="I28" s="408" t="s">
        <v>151</v>
      </c>
      <c r="J28" s="408"/>
      <c r="K28" s="408"/>
      <c r="L28" s="408" t="s">
        <v>109</v>
      </c>
      <c r="M28" s="408"/>
      <c r="N28" s="408" t="s">
        <v>109</v>
      </c>
      <c r="O28" s="408"/>
    </row>
    <row r="29" spans="1:15" s="44" customFormat="1" ht="14.1" customHeight="1" x14ac:dyDescent="0.25">
      <c r="A29" s="402"/>
      <c r="B29" s="402"/>
      <c r="C29" s="402"/>
      <c r="D29" s="402"/>
      <c r="E29" s="402"/>
      <c r="F29" s="402"/>
      <c r="G29" s="410"/>
      <c r="H29" s="410"/>
      <c r="I29" s="402"/>
      <c r="J29" s="402"/>
      <c r="K29" s="402"/>
      <c r="L29" s="410"/>
      <c r="M29" s="410"/>
      <c r="N29" s="413">
        <f>G29+L29</f>
        <v>0</v>
      </c>
      <c r="O29" s="413"/>
    </row>
    <row r="30" spans="1:15" s="44" customFormat="1" ht="14.1" customHeight="1" x14ac:dyDescent="0.25">
      <c r="A30" s="402"/>
      <c r="B30" s="402"/>
      <c r="C30" s="402"/>
      <c r="D30" s="402"/>
      <c r="E30" s="402"/>
      <c r="F30" s="402"/>
      <c r="G30" s="410"/>
      <c r="H30" s="410"/>
      <c r="I30" s="402"/>
      <c r="J30" s="402"/>
      <c r="K30" s="402"/>
      <c r="L30" s="410"/>
      <c r="M30" s="410"/>
      <c r="N30" s="413">
        <f t="shared" ref="N30:N35" si="1">G30+L30</f>
        <v>0</v>
      </c>
      <c r="O30" s="413"/>
    </row>
    <row r="31" spans="1:15" s="42" customFormat="1" ht="14.1" customHeight="1" x14ac:dyDescent="0.25">
      <c r="A31" s="402"/>
      <c r="B31" s="402"/>
      <c r="C31" s="402"/>
      <c r="D31" s="402"/>
      <c r="E31" s="402"/>
      <c r="F31" s="402"/>
      <c r="G31" s="410"/>
      <c r="H31" s="410"/>
      <c r="I31" s="402"/>
      <c r="J31" s="402"/>
      <c r="K31" s="402"/>
      <c r="L31" s="410"/>
      <c r="M31" s="410"/>
      <c r="N31" s="413">
        <f t="shared" si="1"/>
        <v>0</v>
      </c>
      <c r="O31" s="413"/>
    </row>
    <row r="32" spans="1:15" s="44" customFormat="1" ht="14.1" customHeight="1" x14ac:dyDescent="0.25">
      <c r="A32" s="402"/>
      <c r="B32" s="402"/>
      <c r="C32" s="402"/>
      <c r="D32" s="402"/>
      <c r="E32" s="402"/>
      <c r="F32" s="402"/>
      <c r="G32" s="410"/>
      <c r="H32" s="410"/>
      <c r="I32" s="402"/>
      <c r="J32" s="402"/>
      <c r="K32" s="402"/>
      <c r="L32" s="410"/>
      <c r="M32" s="410"/>
      <c r="N32" s="413">
        <f t="shared" si="1"/>
        <v>0</v>
      </c>
      <c r="O32" s="413"/>
    </row>
    <row r="33" spans="1:15" s="44" customFormat="1" ht="14.1" customHeight="1" x14ac:dyDescent="0.25">
      <c r="A33" s="402"/>
      <c r="B33" s="402"/>
      <c r="C33" s="402"/>
      <c r="D33" s="402"/>
      <c r="E33" s="402"/>
      <c r="F33" s="402"/>
      <c r="G33" s="410"/>
      <c r="H33" s="410"/>
      <c r="I33" s="402"/>
      <c r="J33" s="402"/>
      <c r="K33" s="402"/>
      <c r="L33" s="410"/>
      <c r="M33" s="410"/>
      <c r="N33" s="413">
        <f t="shared" si="1"/>
        <v>0</v>
      </c>
      <c r="O33" s="413"/>
    </row>
    <row r="34" spans="1:15" s="44" customFormat="1" ht="14.1" customHeight="1" x14ac:dyDescent="0.25">
      <c r="A34" s="402"/>
      <c r="B34" s="402"/>
      <c r="C34" s="402"/>
      <c r="D34" s="402"/>
      <c r="E34" s="402"/>
      <c r="F34" s="402"/>
      <c r="G34" s="410"/>
      <c r="H34" s="410"/>
      <c r="I34" s="402"/>
      <c r="J34" s="402"/>
      <c r="K34" s="402"/>
      <c r="L34" s="410"/>
      <c r="M34" s="410"/>
      <c r="N34" s="413">
        <f t="shared" si="1"/>
        <v>0</v>
      </c>
      <c r="O34" s="413"/>
    </row>
    <row r="35" spans="1:15" s="44" customFormat="1" ht="14.1" customHeight="1" x14ac:dyDescent="0.25">
      <c r="A35" s="402"/>
      <c r="B35" s="402"/>
      <c r="C35" s="402"/>
      <c r="D35" s="402"/>
      <c r="E35" s="402"/>
      <c r="F35" s="402"/>
      <c r="G35" s="410"/>
      <c r="H35" s="410"/>
      <c r="I35" s="402"/>
      <c r="J35" s="402"/>
      <c r="K35" s="402"/>
      <c r="L35" s="410"/>
      <c r="M35" s="410"/>
      <c r="N35" s="413">
        <f t="shared" si="1"/>
        <v>0</v>
      </c>
      <c r="O35" s="413"/>
    </row>
    <row r="36" spans="1:15" s="44" customFormat="1" ht="14.1" customHeight="1" x14ac:dyDescent="0.25">
      <c r="A36" s="417"/>
      <c r="B36" s="403"/>
      <c r="C36" s="403"/>
      <c r="D36" s="403"/>
      <c r="E36" s="403"/>
      <c r="F36" s="404"/>
      <c r="G36" s="413">
        <f>SUM(G29:H35)</f>
        <v>0</v>
      </c>
      <c r="H36" s="413"/>
      <c r="I36" s="405"/>
      <c r="J36" s="405"/>
      <c r="K36" s="405"/>
      <c r="L36" s="413">
        <f>SUM(L29:M35)</f>
        <v>0</v>
      </c>
      <c r="M36" s="413"/>
      <c r="N36" s="413">
        <f>SUM(N29:O35)</f>
        <v>0</v>
      </c>
      <c r="O36" s="413"/>
    </row>
    <row r="37" spans="1:15" s="44" customFormat="1" ht="20.25" customHeight="1" x14ac:dyDescent="0.25">
      <c r="A37" s="414"/>
      <c r="B37" s="414"/>
      <c r="C37" s="414"/>
      <c r="D37" s="414"/>
      <c r="E37" s="414"/>
      <c r="F37" s="414"/>
      <c r="G37" s="414"/>
      <c r="H37" s="414"/>
      <c r="I37" s="414"/>
      <c r="J37" s="414"/>
      <c r="K37" s="414"/>
      <c r="L37" s="414"/>
      <c r="M37" s="414"/>
      <c r="N37" s="414"/>
      <c r="O37" s="414"/>
    </row>
    <row r="38" spans="1:15" s="44" customFormat="1" ht="11.25" x14ac:dyDescent="0.25">
      <c r="A38" s="414"/>
      <c r="B38" s="414"/>
      <c r="C38" s="414"/>
      <c r="D38" s="414"/>
      <c r="E38" s="414"/>
      <c r="F38" s="414"/>
      <c r="G38" s="414"/>
      <c r="H38" s="414"/>
      <c r="I38" s="414"/>
      <c r="J38" s="414"/>
      <c r="K38" s="414"/>
      <c r="L38" s="414"/>
      <c r="M38" s="414"/>
      <c r="N38" s="414"/>
      <c r="O38" s="414"/>
    </row>
    <row r="39" spans="1:15" s="44" customFormat="1" ht="11.25" x14ac:dyDescent="0.25">
      <c r="A39" s="414"/>
      <c r="B39" s="414"/>
      <c r="C39" s="414"/>
      <c r="D39" s="414"/>
      <c r="E39" s="414"/>
      <c r="F39" s="414"/>
      <c r="G39" s="414"/>
      <c r="H39" s="414"/>
      <c r="I39" s="414"/>
      <c r="J39" s="414"/>
      <c r="K39" s="414"/>
      <c r="L39" s="414"/>
      <c r="M39" s="414"/>
      <c r="N39" s="414"/>
      <c r="O39" s="414"/>
    </row>
    <row r="40" spans="1:15" s="44" customFormat="1" ht="11.25" x14ac:dyDescent="0.25">
      <c r="A40" s="414"/>
      <c r="B40" s="414"/>
      <c r="C40" s="414"/>
      <c r="D40" s="414"/>
      <c r="E40" s="414"/>
      <c r="F40" s="414"/>
      <c r="G40" s="414"/>
      <c r="H40" s="414"/>
      <c r="I40" s="414"/>
      <c r="J40" s="414"/>
      <c r="K40" s="414"/>
      <c r="L40" s="414"/>
      <c r="M40" s="414"/>
      <c r="N40" s="414"/>
      <c r="O40" s="414"/>
    </row>
    <row r="41" spans="1:15" s="42" customFormat="1" ht="11.25" x14ac:dyDescent="0.25">
      <c r="A41" s="414"/>
      <c r="B41" s="414"/>
      <c r="C41" s="414"/>
      <c r="D41" s="414"/>
      <c r="E41" s="414"/>
      <c r="F41" s="414"/>
      <c r="G41" s="414"/>
      <c r="H41" s="414"/>
      <c r="I41" s="414"/>
      <c r="J41" s="414"/>
      <c r="K41" s="414"/>
      <c r="L41" s="414"/>
      <c r="M41" s="414"/>
      <c r="N41" s="414"/>
      <c r="O41" s="414"/>
    </row>
    <row r="42" spans="1:15" s="42" customFormat="1" ht="11.25" x14ac:dyDescent="0.25">
      <c r="A42" s="414"/>
      <c r="B42" s="414"/>
      <c r="C42" s="414"/>
      <c r="D42" s="414"/>
      <c r="E42" s="414"/>
      <c r="F42" s="414"/>
      <c r="G42" s="414"/>
      <c r="H42" s="414"/>
      <c r="I42" s="414"/>
      <c r="J42" s="414"/>
      <c r="K42" s="414"/>
      <c r="L42" s="414"/>
      <c r="M42" s="414"/>
      <c r="N42" s="414"/>
      <c r="O42" s="414"/>
    </row>
    <row r="43" spans="1:15" s="42" customFormat="1" ht="11.25" x14ac:dyDescent="0.25">
      <c r="A43" s="414"/>
      <c r="B43" s="414"/>
      <c r="C43" s="414"/>
      <c r="D43" s="414"/>
      <c r="E43" s="414"/>
      <c r="F43" s="414"/>
      <c r="G43" s="414"/>
      <c r="H43" s="414"/>
      <c r="I43" s="414"/>
      <c r="J43" s="414"/>
      <c r="K43" s="414"/>
      <c r="L43" s="414"/>
      <c r="M43" s="414"/>
      <c r="N43" s="414"/>
      <c r="O43" s="414"/>
    </row>
    <row r="44" spans="1:15" s="42" customFormat="1" ht="11.25" x14ac:dyDescent="0.25">
      <c r="A44" s="414"/>
      <c r="B44" s="414"/>
      <c r="C44" s="414"/>
      <c r="D44" s="414"/>
      <c r="E44" s="414"/>
      <c r="F44" s="414"/>
      <c r="G44" s="414"/>
      <c r="H44" s="414"/>
      <c r="I44" s="414"/>
      <c r="J44" s="414"/>
      <c r="K44" s="414"/>
      <c r="L44" s="414"/>
      <c r="M44" s="414"/>
      <c r="N44" s="414"/>
      <c r="O44" s="414"/>
    </row>
    <row r="45" spans="1:15" s="42" customFormat="1" ht="11.25" x14ac:dyDescent="0.25">
      <c r="A45" s="414"/>
      <c r="B45" s="414"/>
      <c r="C45" s="414"/>
      <c r="D45" s="414"/>
      <c r="E45" s="414"/>
      <c r="F45" s="414"/>
      <c r="G45" s="414"/>
      <c r="H45" s="414"/>
      <c r="I45" s="414"/>
      <c r="J45" s="414"/>
      <c r="K45" s="414"/>
      <c r="L45" s="414"/>
      <c r="M45" s="414"/>
      <c r="N45" s="414"/>
      <c r="O45" s="414"/>
    </row>
    <row r="46" spans="1:15" s="42" customFormat="1" ht="11.25" x14ac:dyDescent="0.25"/>
    <row r="47" spans="1:15" s="42" customFormat="1" ht="11.25" x14ac:dyDescent="0.25"/>
    <row r="48" spans="1:15" s="42" customFormat="1" ht="11.25" x14ac:dyDescent="0.25"/>
    <row r="49" s="42" customFormat="1" ht="11.25" x14ac:dyDescent="0.25"/>
    <row r="50" s="42" customFormat="1" ht="11.25" x14ac:dyDescent="0.25"/>
    <row r="51" s="42" customFormat="1" ht="11.25" x14ac:dyDescent="0.25"/>
    <row r="52" s="42" customFormat="1" ht="11.25" x14ac:dyDescent="0.25"/>
    <row r="53" s="42" customFormat="1" ht="11.25" x14ac:dyDescent="0.25"/>
    <row r="54" s="42" customFormat="1" ht="11.25" x14ac:dyDescent="0.25"/>
    <row r="55" s="42" customFormat="1" ht="11.25" x14ac:dyDescent="0.25"/>
    <row r="56" s="42" customFormat="1" ht="11.25" x14ac:dyDescent="0.25"/>
    <row r="57" s="42" customFormat="1" ht="11.25" x14ac:dyDescent="0.25"/>
    <row r="58" s="42" customFormat="1" ht="11.25" x14ac:dyDescent="0.25"/>
    <row r="59" s="42" customFormat="1" ht="11.25" x14ac:dyDescent="0.25"/>
    <row r="60" s="42" customFormat="1" ht="11.25" x14ac:dyDescent="0.25"/>
    <row r="61" s="42" customFormat="1" ht="11.25" x14ac:dyDescent="0.25"/>
    <row r="62" s="42" customFormat="1" ht="11.25" x14ac:dyDescent="0.25"/>
    <row r="63" s="42" customFormat="1" ht="11.25" x14ac:dyDescent="0.25"/>
    <row r="64" s="42" customFormat="1" ht="11.25" x14ac:dyDescent="0.25"/>
    <row r="65" spans="1:15" s="42" customFormat="1" ht="11.25" x14ac:dyDescent="0.25"/>
    <row r="66" spans="1:15" s="42" customFormat="1" ht="11.25" x14ac:dyDescent="0.25"/>
    <row r="67" spans="1:15" s="42" customFormat="1" ht="11.25" x14ac:dyDescent="0.25"/>
    <row r="68" spans="1:15" x14ac:dyDescent="0.25">
      <c r="A68" s="42"/>
      <c r="B68" s="42"/>
      <c r="C68" s="42"/>
      <c r="D68" s="42"/>
      <c r="E68" s="42"/>
      <c r="F68" s="42"/>
      <c r="G68" s="42"/>
      <c r="H68" s="42"/>
      <c r="I68" s="42"/>
      <c r="J68" s="42"/>
      <c r="K68" s="42"/>
      <c r="L68" s="42"/>
      <c r="M68" s="42"/>
      <c r="N68" s="42"/>
      <c r="O68" s="42"/>
    </row>
    <row r="69" spans="1:15" x14ac:dyDescent="0.25">
      <c r="A69" s="42"/>
      <c r="B69" s="42"/>
      <c r="C69" s="42"/>
      <c r="D69" s="42"/>
      <c r="E69" s="42"/>
      <c r="F69" s="42"/>
      <c r="G69" s="42"/>
      <c r="H69" s="42"/>
      <c r="I69" s="42"/>
      <c r="J69" s="42"/>
      <c r="K69" s="42"/>
      <c r="L69" s="42"/>
      <c r="M69" s="42"/>
      <c r="N69" s="42"/>
      <c r="O69" s="42"/>
    </row>
    <row r="70" spans="1:15" x14ac:dyDescent="0.25">
      <c r="A70" s="42"/>
      <c r="B70" s="42"/>
      <c r="C70" s="42"/>
      <c r="D70" s="42"/>
      <c r="E70" s="42"/>
      <c r="F70" s="42"/>
      <c r="G70" s="42"/>
      <c r="H70" s="42"/>
      <c r="I70" s="42"/>
      <c r="J70" s="42"/>
      <c r="K70" s="42"/>
      <c r="L70" s="42"/>
      <c r="M70" s="42"/>
      <c r="N70" s="42"/>
      <c r="O70" s="42"/>
    </row>
    <row r="71" spans="1:15" x14ac:dyDescent="0.25">
      <c r="A71" s="42"/>
      <c r="B71" s="42"/>
      <c r="C71" s="42"/>
      <c r="D71" s="42"/>
      <c r="E71" s="42"/>
      <c r="F71" s="42"/>
      <c r="G71" s="42"/>
      <c r="H71" s="42"/>
      <c r="I71" s="42"/>
      <c r="J71" s="42"/>
      <c r="K71" s="42"/>
      <c r="L71" s="42"/>
      <c r="M71" s="42"/>
      <c r="N71" s="42"/>
      <c r="O71" s="42"/>
    </row>
  </sheetData>
  <sheetProtection password="DF47" sheet="1" objects="1" scenarios="1" selectLockedCells="1"/>
  <mergeCells count="206">
    <mergeCell ref="A1:O1"/>
    <mergeCell ref="A35:C35"/>
    <mergeCell ref="D35:F35"/>
    <mergeCell ref="G35:H35"/>
    <mergeCell ref="I35:K35"/>
    <mergeCell ref="L35:M35"/>
    <mergeCell ref="N35:O35"/>
    <mergeCell ref="A34:C34"/>
    <mergeCell ref="D34:F34"/>
    <mergeCell ref="G34:H34"/>
    <mergeCell ref="I34:K34"/>
    <mergeCell ref="L34:M34"/>
    <mergeCell ref="N34:O34"/>
    <mergeCell ref="A26:C26"/>
    <mergeCell ref="A25:C25"/>
    <mergeCell ref="A24:C24"/>
    <mergeCell ref="L24:M24"/>
    <mergeCell ref="A21:C21"/>
    <mergeCell ref="N31:O31"/>
    <mergeCell ref="A22:F22"/>
    <mergeCell ref="L17:M17"/>
    <mergeCell ref="N17:O17"/>
    <mergeCell ref="A27:C27"/>
    <mergeCell ref="D27:H27"/>
    <mergeCell ref="A28:C28"/>
    <mergeCell ref="A29:C29"/>
    <mergeCell ref="D29:F29"/>
    <mergeCell ref="G29:H29"/>
    <mergeCell ref="I29:K29"/>
    <mergeCell ref="L29:M29"/>
    <mergeCell ref="D28:F28"/>
    <mergeCell ref="G28:H28"/>
    <mergeCell ref="I28:K28"/>
    <mergeCell ref="L28:M28"/>
    <mergeCell ref="I17:K17"/>
    <mergeCell ref="N16:O16"/>
    <mergeCell ref="I15:K15"/>
    <mergeCell ref="I13:M13"/>
    <mergeCell ref="B6:E6"/>
    <mergeCell ref="B7:E7"/>
    <mergeCell ref="B8:E8"/>
    <mergeCell ref="D17:F17"/>
    <mergeCell ref="G17:H17"/>
    <mergeCell ref="A17:C17"/>
    <mergeCell ref="A14:C14"/>
    <mergeCell ref="A16:C16"/>
    <mergeCell ref="D16:F16"/>
    <mergeCell ref="G16:H16"/>
    <mergeCell ref="I16:K16"/>
    <mergeCell ref="L16:M16"/>
    <mergeCell ref="A15:C15"/>
    <mergeCell ref="A13:C13"/>
    <mergeCell ref="D13:H13"/>
    <mergeCell ref="N15:O15"/>
    <mergeCell ref="D15:F15"/>
    <mergeCell ref="G15:H15"/>
    <mergeCell ref="N29:O29"/>
    <mergeCell ref="I19:K19"/>
    <mergeCell ref="A45:C45"/>
    <mergeCell ref="D45:F45"/>
    <mergeCell ref="G45:H45"/>
    <mergeCell ref="I45:K45"/>
    <mergeCell ref="L45:M45"/>
    <mergeCell ref="N45:O45"/>
    <mergeCell ref="A44:C44"/>
    <mergeCell ref="D44:F44"/>
    <mergeCell ref="G44:H44"/>
    <mergeCell ref="I44:K44"/>
    <mergeCell ref="L44:M44"/>
    <mergeCell ref="N44:O44"/>
    <mergeCell ref="A43:C43"/>
    <mergeCell ref="D43:F43"/>
    <mergeCell ref="G43:H43"/>
    <mergeCell ref="I43:K43"/>
    <mergeCell ref="L43:M43"/>
    <mergeCell ref="N43:O43"/>
    <mergeCell ref="A42:C42"/>
    <mergeCell ref="D42:F42"/>
    <mergeCell ref="G42:H42"/>
    <mergeCell ref="I42:K42"/>
    <mergeCell ref="L42:M42"/>
    <mergeCell ref="N42:O42"/>
    <mergeCell ref="A41:C41"/>
    <mergeCell ref="D41:F41"/>
    <mergeCell ref="G41:H41"/>
    <mergeCell ref="I41:K41"/>
    <mergeCell ref="L41:M41"/>
    <mergeCell ref="N41:O41"/>
    <mergeCell ref="A40:C40"/>
    <mergeCell ref="D40:F40"/>
    <mergeCell ref="G40:H40"/>
    <mergeCell ref="I40:K40"/>
    <mergeCell ref="L40:M40"/>
    <mergeCell ref="N40:O40"/>
    <mergeCell ref="A39:C39"/>
    <mergeCell ref="D39:F39"/>
    <mergeCell ref="G39:H39"/>
    <mergeCell ref="I39:K39"/>
    <mergeCell ref="L39:M39"/>
    <mergeCell ref="N39:O39"/>
    <mergeCell ref="A38:C38"/>
    <mergeCell ref="D38:F38"/>
    <mergeCell ref="G38:H38"/>
    <mergeCell ref="I38:K38"/>
    <mergeCell ref="L38:M38"/>
    <mergeCell ref="N38:O38"/>
    <mergeCell ref="A37:C37"/>
    <mergeCell ref="D37:F37"/>
    <mergeCell ref="G37:H37"/>
    <mergeCell ref="I37:K37"/>
    <mergeCell ref="L37:M37"/>
    <mergeCell ref="N37:O37"/>
    <mergeCell ref="I36:K36"/>
    <mergeCell ref="L36:M36"/>
    <mergeCell ref="N36:O36"/>
    <mergeCell ref="A36:F36"/>
    <mergeCell ref="G36:H36"/>
    <mergeCell ref="A33:C33"/>
    <mergeCell ref="D33:F33"/>
    <mergeCell ref="G33:H33"/>
    <mergeCell ref="I33:K33"/>
    <mergeCell ref="L33:M33"/>
    <mergeCell ref="N33:O33"/>
    <mergeCell ref="I30:K30"/>
    <mergeCell ref="L30:M30"/>
    <mergeCell ref="N30:O30"/>
    <mergeCell ref="A32:C32"/>
    <mergeCell ref="D32:F32"/>
    <mergeCell ref="G32:H32"/>
    <mergeCell ref="I32:K32"/>
    <mergeCell ref="L32:M32"/>
    <mergeCell ref="N32:O32"/>
    <mergeCell ref="L31:M31"/>
    <mergeCell ref="A31:C31"/>
    <mergeCell ref="D31:F31"/>
    <mergeCell ref="G31:H31"/>
    <mergeCell ref="I31:K31"/>
    <mergeCell ref="A30:C30"/>
    <mergeCell ref="D30:F30"/>
    <mergeCell ref="G30:H30"/>
    <mergeCell ref="N28:O28"/>
    <mergeCell ref="N27:O27"/>
    <mergeCell ref="G22:H22"/>
    <mergeCell ref="D26:F26"/>
    <mergeCell ref="G26:H26"/>
    <mergeCell ref="I26:K26"/>
    <mergeCell ref="L26:M26"/>
    <mergeCell ref="N26:O26"/>
    <mergeCell ref="D25:F25"/>
    <mergeCell ref="G25:H25"/>
    <mergeCell ref="I25:K25"/>
    <mergeCell ref="L25:M25"/>
    <mergeCell ref="N25:O25"/>
    <mergeCell ref="D24:F24"/>
    <mergeCell ref="G24:H24"/>
    <mergeCell ref="I24:K24"/>
    <mergeCell ref="N24:O24"/>
    <mergeCell ref="I27:M27"/>
    <mergeCell ref="A23:C23"/>
    <mergeCell ref="D23:F23"/>
    <mergeCell ref="G23:H23"/>
    <mergeCell ref="I23:K23"/>
    <mergeCell ref="L23:M23"/>
    <mergeCell ref="N23:O23"/>
    <mergeCell ref="I22:K22"/>
    <mergeCell ref="L22:M22"/>
    <mergeCell ref="N22:O22"/>
    <mergeCell ref="G21:H21"/>
    <mergeCell ref="I21:K21"/>
    <mergeCell ref="L21:M21"/>
    <mergeCell ref="N21:O21"/>
    <mergeCell ref="N18:O18"/>
    <mergeCell ref="A20:C20"/>
    <mergeCell ref="D20:F20"/>
    <mergeCell ref="G20:H20"/>
    <mergeCell ref="I20:K20"/>
    <mergeCell ref="L20:M20"/>
    <mergeCell ref="N20:O20"/>
    <mergeCell ref="A19:C19"/>
    <mergeCell ref="D19:F19"/>
    <mergeCell ref="G19:H19"/>
    <mergeCell ref="A18:C18"/>
    <mergeCell ref="D18:F18"/>
    <mergeCell ref="G18:H18"/>
    <mergeCell ref="I18:K18"/>
    <mergeCell ref="L18:M18"/>
    <mergeCell ref="L19:M19"/>
    <mergeCell ref="N19:O19"/>
    <mergeCell ref="D21:F21"/>
    <mergeCell ref="A2:O2"/>
    <mergeCell ref="A4:O4"/>
    <mergeCell ref="K6:N6"/>
    <mergeCell ref="N14:O14"/>
    <mergeCell ref="N13:O13"/>
    <mergeCell ref="L15:M15"/>
    <mergeCell ref="D14:F14"/>
    <mergeCell ref="G14:H14"/>
    <mergeCell ref="I14:K14"/>
    <mergeCell ref="L14:M14"/>
    <mergeCell ref="A3:O3"/>
    <mergeCell ref="A5:O5"/>
    <mergeCell ref="H6:J6"/>
    <mergeCell ref="H7:J7"/>
    <mergeCell ref="H8:J8"/>
    <mergeCell ref="K7:N7"/>
    <mergeCell ref="K8:N8"/>
  </mergeCells>
  <conditionalFormatting sqref="K7:N7">
    <cfRule type="containsText" dxfId="4" priority="2" operator="containsText" text="linked cell">
      <formula>NOT(ISERROR(SEARCH("linked cell",K7)))</formula>
    </cfRule>
  </conditionalFormatting>
  <conditionalFormatting sqref="B6:N8">
    <cfRule type="containsText" dxfId="3" priority="1" operator="containsText" text="linked">
      <formula>NOT(ISERROR(SEARCH("linked",B6)))</formula>
    </cfRule>
  </conditionalFormatting>
  <printOptions horizontalCentered="1"/>
  <pageMargins left="0.25" right="0.25" top="0.5" bottom="0.25" header="0.3" footer="0.17"/>
  <pageSetup orientation="landscape" blackAndWhite="1" r:id="rId1"/>
  <headerFooter>
    <oddHeader>&amp;LLIHTC</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3"/>
  <sheetViews>
    <sheetView showGridLines="0" view="pageBreakPreview" zoomScaleNormal="150" zoomScaleSheetLayoutView="100" zoomScalePageLayoutView="150" workbookViewId="0">
      <selection activeCell="H12" sqref="H12"/>
    </sheetView>
  </sheetViews>
  <sheetFormatPr defaultColWidth="8.85546875" defaultRowHeight="15" x14ac:dyDescent="0.25"/>
  <cols>
    <col min="1" max="1" width="6" style="29" customWidth="1"/>
    <col min="2" max="2" width="6.42578125" style="6" customWidth="1"/>
    <col min="3" max="4" width="8.140625" style="6" customWidth="1"/>
    <col min="5" max="6" width="13.85546875" style="6" customWidth="1"/>
    <col min="7" max="7" width="14.85546875" style="6" customWidth="1"/>
    <col min="8" max="8" width="53.42578125" style="6" customWidth="1"/>
    <col min="9" max="13" width="9.42578125" style="6" customWidth="1"/>
    <col min="14" max="16384" width="8.85546875" style="6"/>
  </cols>
  <sheetData>
    <row r="1" spans="1:10" ht="12.75" customHeight="1" x14ac:dyDescent="0.25">
      <c r="A1" s="303" t="str">
        <f>'D102 RECONCILIATION'!A1:H1</f>
        <v>Updated 07/2021</v>
      </c>
      <c r="B1" s="303"/>
      <c r="C1" s="303"/>
      <c r="D1" s="303"/>
      <c r="E1" s="303"/>
      <c r="F1" s="303"/>
      <c r="G1" s="303"/>
      <c r="H1" s="303"/>
    </row>
    <row r="2" spans="1:10" x14ac:dyDescent="0.25">
      <c r="A2" s="328" t="s">
        <v>39</v>
      </c>
      <c r="B2" s="328"/>
      <c r="C2" s="328"/>
      <c r="D2" s="328"/>
      <c r="E2" s="328"/>
      <c r="F2" s="328"/>
      <c r="G2" s="328"/>
      <c r="H2" s="328"/>
    </row>
    <row r="3" spans="1:10" ht="5.0999999999999996" customHeight="1" x14ac:dyDescent="0.25">
      <c r="A3" s="324"/>
      <c r="B3" s="324"/>
      <c r="C3" s="324"/>
      <c r="D3" s="324"/>
      <c r="E3" s="324"/>
      <c r="F3" s="324"/>
      <c r="G3" s="324"/>
      <c r="H3" s="324"/>
    </row>
    <row r="4" spans="1:10" s="28" customFormat="1" ht="13.5" customHeight="1" x14ac:dyDescent="0.25">
      <c r="A4" s="359" t="s">
        <v>94</v>
      </c>
      <c r="B4" s="359"/>
      <c r="C4" s="359"/>
      <c r="D4" s="359"/>
      <c r="E4" s="359"/>
      <c r="F4" s="359"/>
      <c r="G4" s="359"/>
      <c r="H4" s="359"/>
    </row>
    <row r="5" spans="1:10" ht="14.1" customHeight="1" x14ac:dyDescent="0.25">
      <c r="A5" s="360"/>
      <c r="B5" s="360"/>
      <c r="C5" s="360"/>
      <c r="D5" s="360"/>
      <c r="E5" s="360"/>
      <c r="F5" s="360"/>
      <c r="G5" s="360"/>
      <c r="H5" s="360"/>
    </row>
    <row r="6" spans="1:10" ht="15" customHeight="1" x14ac:dyDescent="0.25">
      <c r="A6" s="77" t="s">
        <v>37</v>
      </c>
      <c r="B6" s="96"/>
      <c r="C6" s="325" t="str">
        <f>IF('D102 RECONCILIATION'!C8=0,"Linked Cell",'D102 RECONCILIATION'!C8)</f>
        <v>Linked Cell</v>
      </c>
      <c r="D6" s="325"/>
      <c r="E6" s="325"/>
      <c r="F6" s="419" t="s">
        <v>38</v>
      </c>
      <c r="G6" s="419"/>
      <c r="H6" s="161" t="str">
        <f>IF('D102 RECONCILIATION'!I8=0,"Linked Cell",'D102 RECONCILIATION'!I8)</f>
        <v xml:space="preserve"> </v>
      </c>
      <c r="I6" s="125"/>
      <c r="J6" s="125"/>
    </row>
    <row r="7" spans="1:10" ht="15" customHeight="1" x14ac:dyDescent="0.25">
      <c r="A7" s="77" t="s">
        <v>42</v>
      </c>
      <c r="B7" s="96"/>
      <c r="C7" s="325" t="str">
        <f>IF('D102 RECONCILIATION'!C9=0,"Linked Cell",'D102 RECONCILIATION'!C9)</f>
        <v>Linked Cell</v>
      </c>
      <c r="D7" s="325"/>
      <c r="E7" s="325"/>
      <c r="F7" s="419" t="s">
        <v>44</v>
      </c>
      <c r="G7" s="419"/>
      <c r="H7" s="160" t="str">
        <f>IF('D102 RECONCILIATION'!I9=0,"Linked Cell",'D102 RECONCILIATION'!I9)</f>
        <v xml:space="preserve"> </v>
      </c>
    </row>
    <row r="8" spans="1:10" ht="15" customHeight="1" x14ac:dyDescent="0.25">
      <c r="A8" s="77" t="s">
        <v>43</v>
      </c>
      <c r="B8" s="96"/>
      <c r="C8" s="325" t="str">
        <f>IF('D102 RECONCILIATION'!C10=0,"Linked Cell",'D102 RECONCILIATION'!C10)</f>
        <v>Linked Cell</v>
      </c>
      <c r="D8" s="325"/>
      <c r="E8" s="325"/>
      <c r="F8" s="171" t="s">
        <v>186</v>
      </c>
      <c r="G8" s="172"/>
      <c r="H8" s="160" t="str">
        <f>IF('D102 RECONCILIATION'!I10=0,"Linked Cell",'D102 RECONCILIATION'!I10)</f>
        <v>Linked Cell</v>
      </c>
    </row>
    <row r="9" spans="1:10" ht="14.1" customHeight="1" x14ac:dyDescent="0.25">
      <c r="A9" s="77"/>
      <c r="B9" s="96"/>
      <c r="C9" s="117"/>
      <c r="D9" s="117"/>
      <c r="E9" s="117"/>
      <c r="F9" s="154"/>
      <c r="G9" s="154"/>
      <c r="H9" s="98"/>
    </row>
    <row r="10" spans="1:10" s="1" customFormat="1" ht="28.5" customHeight="1" x14ac:dyDescent="0.25">
      <c r="A10" s="424" t="s">
        <v>61</v>
      </c>
      <c r="B10" s="425"/>
      <c r="C10" s="425"/>
      <c r="D10" s="426"/>
      <c r="E10" s="173" t="s">
        <v>92</v>
      </c>
      <c r="F10" s="173" t="s">
        <v>93</v>
      </c>
      <c r="G10" s="173" t="s">
        <v>68</v>
      </c>
      <c r="H10" s="173" t="s">
        <v>69</v>
      </c>
    </row>
    <row r="11" spans="1:10" s="1" customFormat="1" ht="12" customHeight="1" x14ac:dyDescent="0.25">
      <c r="A11" s="427" t="s">
        <v>70</v>
      </c>
      <c r="B11" s="428"/>
      <c r="C11" s="428"/>
      <c r="D11" s="429"/>
      <c r="E11" s="99"/>
      <c r="F11" s="174"/>
      <c r="G11" s="36">
        <f>E11+F11</f>
        <v>0</v>
      </c>
      <c r="H11" s="180"/>
    </row>
    <row r="12" spans="1:10" ht="12" customHeight="1" x14ac:dyDescent="0.25">
      <c r="A12" s="293" t="s">
        <v>71</v>
      </c>
      <c r="B12" s="265"/>
      <c r="C12" s="265"/>
      <c r="D12" s="266"/>
      <c r="E12" s="99"/>
      <c r="F12" s="99"/>
      <c r="G12" s="36">
        <f t="shared" ref="G12:G38" si="0">E12+F12</f>
        <v>0</v>
      </c>
      <c r="H12" s="180"/>
    </row>
    <row r="13" spans="1:10" ht="12" customHeight="1" x14ac:dyDescent="0.25">
      <c r="A13" s="294" t="s">
        <v>72</v>
      </c>
      <c r="B13" s="295"/>
      <c r="C13" s="295"/>
      <c r="D13" s="273"/>
      <c r="E13" s="99"/>
      <c r="F13" s="174"/>
      <c r="G13" s="36">
        <f t="shared" si="0"/>
        <v>0</v>
      </c>
      <c r="H13" s="180"/>
    </row>
    <row r="14" spans="1:10" ht="12" customHeight="1" x14ac:dyDescent="0.25">
      <c r="A14" s="294" t="s">
        <v>73</v>
      </c>
      <c r="B14" s="295"/>
      <c r="C14" s="295"/>
      <c r="D14" s="273"/>
      <c r="E14" s="99"/>
      <c r="F14" s="174"/>
      <c r="G14" s="36">
        <f t="shared" si="0"/>
        <v>0</v>
      </c>
      <c r="H14" s="180"/>
    </row>
    <row r="15" spans="1:10" ht="12" customHeight="1" x14ac:dyDescent="0.25">
      <c r="A15" s="294" t="s">
        <v>96</v>
      </c>
      <c r="B15" s="295"/>
      <c r="C15" s="295"/>
      <c r="D15" s="273"/>
      <c r="E15" s="99"/>
      <c r="F15" s="99"/>
      <c r="G15" s="36">
        <f t="shared" si="0"/>
        <v>0</v>
      </c>
      <c r="H15" s="180"/>
    </row>
    <row r="16" spans="1:10" ht="12" customHeight="1" x14ac:dyDescent="0.25">
      <c r="A16" s="294" t="s">
        <v>74</v>
      </c>
      <c r="B16" s="295"/>
      <c r="C16" s="295"/>
      <c r="D16" s="273"/>
      <c r="E16" s="99"/>
      <c r="F16" s="99"/>
      <c r="G16" s="36">
        <f t="shared" si="0"/>
        <v>0</v>
      </c>
      <c r="H16" s="180"/>
    </row>
    <row r="17" spans="1:8" ht="12" customHeight="1" x14ac:dyDescent="0.25">
      <c r="A17" s="294" t="s">
        <v>75</v>
      </c>
      <c r="B17" s="295"/>
      <c r="C17" s="295"/>
      <c r="D17" s="273"/>
      <c r="E17" s="99"/>
      <c r="F17" s="99"/>
      <c r="G17" s="36">
        <f t="shared" si="0"/>
        <v>0</v>
      </c>
      <c r="H17" s="180"/>
    </row>
    <row r="18" spans="1:8" ht="12" customHeight="1" x14ac:dyDescent="0.25">
      <c r="A18" s="294" t="s">
        <v>76</v>
      </c>
      <c r="B18" s="295"/>
      <c r="C18" s="295"/>
      <c r="D18" s="273"/>
      <c r="E18" s="99"/>
      <c r="F18" s="99"/>
      <c r="G18" s="36">
        <f t="shared" si="0"/>
        <v>0</v>
      </c>
      <c r="H18" s="180"/>
    </row>
    <row r="19" spans="1:8" ht="12" customHeight="1" x14ac:dyDescent="0.25">
      <c r="A19" s="294" t="s">
        <v>77</v>
      </c>
      <c r="B19" s="295"/>
      <c r="C19" s="295"/>
      <c r="D19" s="273"/>
      <c r="E19" s="99"/>
      <c r="F19" s="99"/>
      <c r="G19" s="36">
        <f t="shared" si="0"/>
        <v>0</v>
      </c>
      <c r="H19" s="180"/>
    </row>
    <row r="20" spans="1:8" ht="12" customHeight="1" x14ac:dyDescent="0.25">
      <c r="A20" s="294" t="s">
        <v>78</v>
      </c>
      <c r="B20" s="295"/>
      <c r="C20" s="295"/>
      <c r="D20" s="273"/>
      <c r="E20" s="99"/>
      <c r="F20" s="99"/>
      <c r="G20" s="36">
        <f t="shared" si="0"/>
        <v>0</v>
      </c>
      <c r="H20" s="180"/>
    </row>
    <row r="21" spans="1:8" ht="12" customHeight="1" x14ac:dyDescent="0.25">
      <c r="A21" s="294" t="s">
        <v>79</v>
      </c>
      <c r="B21" s="295"/>
      <c r="C21" s="295"/>
      <c r="D21" s="273"/>
      <c r="E21" s="99"/>
      <c r="F21" s="99"/>
      <c r="G21" s="36">
        <f t="shared" si="0"/>
        <v>0</v>
      </c>
      <c r="H21" s="180"/>
    </row>
    <row r="22" spans="1:8" ht="12" customHeight="1" x14ac:dyDescent="0.25">
      <c r="A22" s="294" t="s">
        <v>80</v>
      </c>
      <c r="B22" s="295"/>
      <c r="C22" s="295"/>
      <c r="D22" s="273"/>
      <c r="E22" s="99"/>
      <c r="F22" s="99"/>
      <c r="G22" s="36">
        <f t="shared" si="0"/>
        <v>0</v>
      </c>
      <c r="H22" s="180"/>
    </row>
    <row r="23" spans="1:8" ht="12" customHeight="1" x14ac:dyDescent="0.25">
      <c r="A23" s="294" t="s">
        <v>81</v>
      </c>
      <c r="B23" s="295"/>
      <c r="C23" s="295"/>
      <c r="D23" s="273"/>
      <c r="E23" s="99"/>
      <c r="F23" s="99"/>
      <c r="G23" s="36">
        <f t="shared" si="0"/>
        <v>0</v>
      </c>
      <c r="H23" s="180"/>
    </row>
    <row r="24" spans="1:8" ht="12" customHeight="1" x14ac:dyDescent="0.25">
      <c r="A24" s="294" t="s">
        <v>82</v>
      </c>
      <c r="B24" s="295"/>
      <c r="C24" s="295"/>
      <c r="D24" s="273"/>
      <c r="E24" s="99"/>
      <c r="F24" s="99"/>
      <c r="G24" s="36">
        <f t="shared" si="0"/>
        <v>0</v>
      </c>
      <c r="H24" s="180"/>
    </row>
    <row r="25" spans="1:8" ht="12" customHeight="1" x14ac:dyDescent="0.25">
      <c r="A25" s="294" t="s">
        <v>97</v>
      </c>
      <c r="B25" s="295"/>
      <c r="C25" s="295"/>
      <c r="D25" s="273"/>
      <c r="E25" s="99"/>
      <c r="F25" s="99"/>
      <c r="G25" s="36">
        <f t="shared" si="0"/>
        <v>0</v>
      </c>
      <c r="H25" s="180"/>
    </row>
    <row r="26" spans="1:8" ht="12" customHeight="1" x14ac:dyDescent="0.25">
      <c r="A26" s="294" t="s">
        <v>83</v>
      </c>
      <c r="B26" s="295"/>
      <c r="C26" s="295"/>
      <c r="D26" s="273"/>
      <c r="E26" s="99"/>
      <c r="F26" s="99"/>
      <c r="G26" s="36">
        <f t="shared" si="0"/>
        <v>0</v>
      </c>
      <c r="H26" s="180"/>
    </row>
    <row r="27" spans="1:8" ht="12" customHeight="1" x14ac:dyDescent="0.25">
      <c r="A27" s="294" t="s">
        <v>84</v>
      </c>
      <c r="B27" s="295"/>
      <c r="C27" s="295"/>
      <c r="D27" s="273"/>
      <c r="E27" s="99"/>
      <c r="F27" s="99"/>
      <c r="G27" s="36">
        <f t="shared" si="0"/>
        <v>0</v>
      </c>
      <c r="H27" s="180"/>
    </row>
    <row r="28" spans="1:8" ht="12" customHeight="1" x14ac:dyDescent="0.25">
      <c r="A28" s="294" t="s">
        <v>85</v>
      </c>
      <c r="B28" s="295"/>
      <c r="C28" s="295"/>
      <c r="D28" s="273"/>
      <c r="E28" s="99"/>
      <c r="F28" s="99"/>
      <c r="G28" s="36">
        <f t="shared" si="0"/>
        <v>0</v>
      </c>
      <c r="H28" s="180"/>
    </row>
    <row r="29" spans="1:8" ht="12" customHeight="1" x14ac:dyDescent="0.25">
      <c r="A29" s="294" t="s">
        <v>86</v>
      </c>
      <c r="B29" s="295"/>
      <c r="C29" s="295"/>
      <c r="D29" s="273"/>
      <c r="E29" s="99"/>
      <c r="F29" s="99"/>
      <c r="G29" s="36">
        <f t="shared" si="0"/>
        <v>0</v>
      </c>
      <c r="H29" s="180"/>
    </row>
    <row r="30" spans="1:8" ht="12" customHeight="1" x14ac:dyDescent="0.25">
      <c r="A30" s="294" t="s">
        <v>87</v>
      </c>
      <c r="B30" s="295"/>
      <c r="C30" s="295"/>
      <c r="D30" s="273"/>
      <c r="E30" s="99"/>
      <c r="F30" s="99"/>
      <c r="G30" s="36">
        <f t="shared" si="0"/>
        <v>0</v>
      </c>
      <c r="H30" s="180"/>
    </row>
    <row r="31" spans="1:8" ht="12" customHeight="1" x14ac:dyDescent="0.25">
      <c r="A31" s="294" t="s">
        <v>88</v>
      </c>
      <c r="B31" s="295"/>
      <c r="C31" s="295"/>
      <c r="D31" s="273"/>
      <c r="E31" s="99"/>
      <c r="F31" s="99"/>
      <c r="G31" s="36">
        <f t="shared" si="0"/>
        <v>0</v>
      </c>
      <c r="H31" s="180"/>
    </row>
    <row r="32" spans="1:8" ht="12" customHeight="1" x14ac:dyDescent="0.25">
      <c r="A32" s="294" t="s">
        <v>89</v>
      </c>
      <c r="B32" s="295"/>
      <c r="C32" s="295"/>
      <c r="D32" s="273"/>
      <c r="E32" s="99"/>
      <c r="F32" s="99"/>
      <c r="G32" s="36">
        <f t="shared" si="0"/>
        <v>0</v>
      </c>
      <c r="H32" s="180"/>
    </row>
    <row r="33" spans="1:8" ht="12" customHeight="1" x14ac:dyDescent="0.25">
      <c r="A33" s="294" t="s">
        <v>90</v>
      </c>
      <c r="B33" s="295"/>
      <c r="C33" s="295"/>
      <c r="D33" s="273"/>
      <c r="E33" s="99"/>
      <c r="F33" s="99"/>
      <c r="G33" s="36">
        <f t="shared" si="0"/>
        <v>0</v>
      </c>
      <c r="H33" s="180"/>
    </row>
    <row r="34" spans="1:8" ht="12" customHeight="1" x14ac:dyDescent="0.25">
      <c r="A34" s="186" t="s">
        <v>95</v>
      </c>
      <c r="B34" s="430" t="s">
        <v>4</v>
      </c>
      <c r="C34" s="430"/>
      <c r="D34" s="431"/>
      <c r="E34" s="187"/>
      <c r="F34" s="187"/>
      <c r="G34" s="36">
        <f t="shared" ref="G34" si="1">E34+F34</f>
        <v>0</v>
      </c>
      <c r="H34" s="180"/>
    </row>
    <row r="35" spans="1:8" ht="12" customHeight="1" x14ac:dyDescent="0.25">
      <c r="A35" s="186" t="s">
        <v>95</v>
      </c>
      <c r="B35" s="430" t="s">
        <v>4</v>
      </c>
      <c r="C35" s="430"/>
      <c r="D35" s="431"/>
      <c r="E35" s="99"/>
      <c r="F35" s="99"/>
      <c r="G35" s="36">
        <f t="shared" si="0"/>
        <v>0</v>
      </c>
      <c r="H35" s="180"/>
    </row>
    <row r="36" spans="1:8" ht="12" customHeight="1" x14ac:dyDescent="0.25">
      <c r="A36" s="186" t="s">
        <v>95</v>
      </c>
      <c r="B36" s="430" t="s">
        <v>4</v>
      </c>
      <c r="C36" s="430"/>
      <c r="D36" s="431"/>
      <c r="E36" s="99"/>
      <c r="F36" s="99"/>
      <c r="G36" s="36">
        <f t="shared" si="0"/>
        <v>0</v>
      </c>
      <c r="H36" s="180"/>
    </row>
    <row r="37" spans="1:8" ht="12" customHeight="1" x14ac:dyDescent="0.25">
      <c r="A37" s="186" t="s">
        <v>95</v>
      </c>
      <c r="B37" s="430" t="s">
        <v>4</v>
      </c>
      <c r="C37" s="430"/>
      <c r="D37" s="431"/>
      <c r="E37" s="99"/>
      <c r="F37" s="99"/>
      <c r="G37" s="36">
        <f t="shared" si="0"/>
        <v>0</v>
      </c>
      <c r="H37" s="180"/>
    </row>
    <row r="38" spans="1:8" ht="12" customHeight="1" x14ac:dyDescent="0.25">
      <c r="A38" s="186" t="s">
        <v>95</v>
      </c>
      <c r="B38" s="430" t="s">
        <v>4</v>
      </c>
      <c r="C38" s="430"/>
      <c r="D38" s="431"/>
      <c r="E38" s="99"/>
      <c r="F38" s="99"/>
      <c r="G38" s="36">
        <f t="shared" si="0"/>
        <v>0</v>
      </c>
      <c r="H38" s="180"/>
    </row>
    <row r="39" spans="1:8" s="30" customFormat="1" ht="16.5" customHeight="1" x14ac:dyDescent="0.25">
      <c r="A39" s="421" t="s">
        <v>91</v>
      </c>
      <c r="B39" s="422"/>
      <c r="C39" s="422"/>
      <c r="D39" s="423"/>
      <c r="E39" s="35">
        <f>SUBTOTAL(9,E11:E38)</f>
        <v>0</v>
      </c>
      <c r="F39" s="35">
        <f>SUBTOTAL(9,F11:F38)</f>
        <v>0</v>
      </c>
      <c r="G39" s="37">
        <f>SUBTOTAL(9,G11:G38)</f>
        <v>0</v>
      </c>
      <c r="H39" s="34"/>
    </row>
    <row r="40" spans="1:8" s="30" customFormat="1" ht="12" customHeight="1" x14ac:dyDescent="0.25">
      <c r="A40" s="29"/>
    </row>
    <row r="41" spans="1:8" s="30" customFormat="1" ht="46.5" customHeight="1" x14ac:dyDescent="0.25">
      <c r="A41" s="279" t="s">
        <v>198</v>
      </c>
      <c r="B41" s="279"/>
      <c r="C41" s="279"/>
      <c r="D41" s="279"/>
      <c r="E41" s="279"/>
      <c r="F41" s="279"/>
      <c r="G41" s="279"/>
      <c r="H41" s="279"/>
    </row>
    <row r="42" spans="1:8" s="30" customFormat="1" ht="12" customHeight="1" x14ac:dyDescent="0.25">
      <c r="A42" s="29"/>
    </row>
    <row r="43" spans="1:8" s="30" customFormat="1" ht="12" customHeight="1" x14ac:dyDescent="0.25">
      <c r="A43" s="29"/>
      <c r="B43" s="420" t="str">
        <f>IF('D102 RECONCILIATION'!C8=0,"Linked Cell",'D102 RECONCILIATION'!C8)</f>
        <v>Linked Cell</v>
      </c>
      <c r="C43" s="420"/>
      <c r="D43" s="420"/>
      <c r="E43" s="420"/>
      <c r="F43" s="420"/>
      <c r="H43" s="105"/>
    </row>
    <row r="44" spans="1:8" s="30" customFormat="1" ht="12" customHeight="1" x14ac:dyDescent="0.25">
      <c r="A44" s="29"/>
      <c r="B44" s="30" t="s">
        <v>37</v>
      </c>
      <c r="H44" s="30" t="s">
        <v>38</v>
      </c>
    </row>
    <row r="45" spans="1:8" s="30" customFormat="1" ht="12" customHeight="1" x14ac:dyDescent="0.25">
      <c r="A45" s="29"/>
    </row>
    <row r="46" spans="1:8" s="30" customFormat="1" ht="12" customHeight="1" x14ac:dyDescent="0.25">
      <c r="A46" s="29"/>
      <c r="B46" s="385"/>
      <c r="C46" s="385"/>
      <c r="D46" s="385"/>
      <c r="E46" s="385"/>
      <c r="F46" s="385"/>
    </row>
    <row r="47" spans="1:8" s="30" customFormat="1" ht="12" customHeight="1" x14ac:dyDescent="0.25">
      <c r="A47" s="29"/>
      <c r="B47" s="30" t="s">
        <v>98</v>
      </c>
    </row>
    <row r="48" spans="1:8" s="30" customFormat="1" ht="12" customHeight="1" x14ac:dyDescent="0.25">
      <c r="A48" s="29"/>
    </row>
    <row r="49" spans="1:10" s="30" customFormat="1" ht="12" customHeight="1" x14ac:dyDescent="0.25">
      <c r="A49" s="29"/>
    </row>
    <row r="50" spans="1:10" s="30" customFormat="1" ht="12" customHeight="1" x14ac:dyDescent="0.25">
      <c r="A50" s="29"/>
    </row>
    <row r="51" spans="1:10" s="30" customFormat="1" ht="12" customHeight="1" x14ac:dyDescent="0.25">
      <c r="A51" s="29"/>
    </row>
    <row r="52" spans="1:10" s="30" customFormat="1" ht="12" customHeight="1" x14ac:dyDescent="0.25">
      <c r="A52" s="29"/>
    </row>
    <row r="53" spans="1:10" s="30" customFormat="1" ht="12" customHeight="1" x14ac:dyDescent="0.25">
      <c r="A53" s="29"/>
    </row>
    <row r="54" spans="1:10" s="29" customFormat="1" ht="12" customHeight="1" x14ac:dyDescent="0.25">
      <c r="B54" s="30"/>
      <c r="C54" s="30"/>
      <c r="D54" s="30"/>
      <c r="E54" s="30"/>
      <c r="F54" s="30"/>
      <c r="G54" s="30"/>
      <c r="H54" s="30"/>
      <c r="I54" s="30"/>
      <c r="J54" s="30"/>
    </row>
    <row r="55" spans="1:10" s="29" customFormat="1" ht="12" customHeight="1" x14ac:dyDescent="0.25">
      <c r="B55" s="30"/>
      <c r="C55" s="30"/>
      <c r="D55" s="30"/>
      <c r="E55" s="30"/>
      <c r="F55" s="30"/>
      <c r="G55" s="30"/>
      <c r="H55" s="30"/>
      <c r="I55" s="30"/>
      <c r="J55" s="30"/>
    </row>
    <row r="56" spans="1:10" s="29" customFormat="1" ht="12" customHeight="1" x14ac:dyDescent="0.25">
      <c r="B56" s="30"/>
      <c r="C56" s="30"/>
      <c r="D56" s="30"/>
      <c r="E56" s="30"/>
      <c r="F56" s="30"/>
      <c r="G56" s="30"/>
      <c r="H56" s="30"/>
      <c r="I56" s="30"/>
      <c r="J56" s="30"/>
    </row>
    <row r="57" spans="1:10" s="29" customFormat="1" ht="12" customHeight="1" x14ac:dyDescent="0.25">
      <c r="B57" s="6"/>
      <c r="C57" s="6"/>
      <c r="D57" s="6"/>
      <c r="E57" s="6"/>
      <c r="F57" s="6"/>
      <c r="G57" s="6"/>
      <c r="H57" s="6"/>
      <c r="I57" s="6"/>
      <c r="J57" s="6"/>
    </row>
    <row r="58" spans="1:10" s="29" customFormat="1" ht="12" customHeight="1" x14ac:dyDescent="0.25">
      <c r="B58" s="6"/>
      <c r="C58" s="6"/>
      <c r="D58" s="6"/>
      <c r="E58" s="6"/>
      <c r="F58" s="6"/>
      <c r="G58" s="6"/>
      <c r="H58" s="6"/>
      <c r="I58" s="6"/>
      <c r="J58" s="6"/>
    </row>
    <row r="59" spans="1:10" s="29" customFormat="1" ht="12" customHeight="1" x14ac:dyDescent="0.25">
      <c r="B59" s="6"/>
      <c r="C59" s="6"/>
      <c r="D59" s="6"/>
      <c r="E59" s="6"/>
      <c r="F59" s="6"/>
      <c r="G59" s="6"/>
      <c r="H59" s="6"/>
      <c r="I59" s="6"/>
      <c r="J59" s="6"/>
    </row>
    <row r="60" spans="1:10" s="29" customFormat="1" ht="12" customHeight="1" x14ac:dyDescent="0.25">
      <c r="B60" s="6"/>
      <c r="C60" s="6"/>
      <c r="D60" s="6"/>
      <c r="E60" s="6"/>
      <c r="F60" s="6"/>
      <c r="G60" s="6"/>
      <c r="H60" s="6"/>
      <c r="I60" s="6"/>
      <c r="J60" s="6"/>
    </row>
    <row r="61" spans="1:10" s="29" customFormat="1" ht="12" customHeight="1" x14ac:dyDescent="0.25">
      <c r="B61" s="6"/>
      <c r="C61" s="6"/>
      <c r="D61" s="6"/>
      <c r="E61" s="6"/>
      <c r="F61" s="6"/>
      <c r="G61" s="6"/>
      <c r="H61" s="6"/>
      <c r="I61" s="6"/>
      <c r="J61" s="6"/>
    </row>
    <row r="62" spans="1:10" s="29" customFormat="1" ht="12" customHeight="1" x14ac:dyDescent="0.25">
      <c r="B62" s="6"/>
      <c r="C62" s="6"/>
      <c r="D62" s="6"/>
      <c r="E62" s="6"/>
      <c r="F62" s="6"/>
      <c r="G62" s="6"/>
      <c r="H62" s="6"/>
      <c r="I62" s="6"/>
      <c r="J62" s="6"/>
    </row>
    <row r="63" spans="1:10" s="29" customFormat="1" ht="12" customHeight="1" x14ac:dyDescent="0.25">
      <c r="B63" s="6"/>
      <c r="C63" s="6"/>
      <c r="D63" s="6"/>
      <c r="E63" s="6"/>
      <c r="F63" s="6"/>
      <c r="G63" s="6"/>
      <c r="H63" s="6"/>
      <c r="I63" s="6"/>
      <c r="J63" s="6"/>
    </row>
    <row r="64" spans="1:10" s="29" customFormat="1" ht="12" customHeight="1" x14ac:dyDescent="0.25">
      <c r="B64" s="6"/>
      <c r="C64" s="6"/>
      <c r="D64" s="6"/>
      <c r="E64" s="6"/>
      <c r="F64" s="6"/>
      <c r="G64" s="6"/>
      <c r="H64" s="6"/>
      <c r="I64" s="6"/>
      <c r="J64" s="6"/>
    </row>
    <row r="65" spans="2:10" s="29" customFormat="1" ht="12" customHeight="1" x14ac:dyDescent="0.25">
      <c r="B65" s="6"/>
      <c r="C65" s="6"/>
      <c r="D65" s="6"/>
      <c r="E65" s="6"/>
      <c r="F65" s="6"/>
      <c r="G65" s="6"/>
      <c r="H65" s="6"/>
      <c r="I65" s="6"/>
      <c r="J65" s="6"/>
    </row>
    <row r="66" spans="2:10" s="29" customFormat="1" ht="12" customHeight="1" x14ac:dyDescent="0.25">
      <c r="B66" s="6"/>
      <c r="C66" s="6"/>
      <c r="D66" s="6"/>
      <c r="E66" s="6"/>
      <c r="F66" s="6"/>
      <c r="G66" s="6"/>
      <c r="H66" s="6"/>
      <c r="I66" s="6"/>
      <c r="J66" s="6"/>
    </row>
    <row r="67" spans="2:10" s="29" customFormat="1" ht="12" customHeight="1" x14ac:dyDescent="0.25">
      <c r="B67" s="6"/>
      <c r="C67" s="6"/>
      <c r="D67" s="6"/>
      <c r="E67" s="6"/>
      <c r="F67" s="6"/>
      <c r="G67" s="6"/>
      <c r="H67" s="6"/>
      <c r="I67" s="6"/>
      <c r="J67" s="6"/>
    </row>
    <row r="68" spans="2:10" s="29" customFormat="1" ht="12" customHeight="1" x14ac:dyDescent="0.25">
      <c r="B68" s="6"/>
      <c r="C68" s="6"/>
      <c r="D68" s="6"/>
      <c r="E68" s="6"/>
      <c r="F68" s="6"/>
      <c r="G68" s="6"/>
      <c r="H68" s="6"/>
      <c r="I68" s="6"/>
      <c r="J68" s="6"/>
    </row>
    <row r="69" spans="2:10" s="29" customFormat="1" ht="12" customHeight="1" x14ac:dyDescent="0.25">
      <c r="B69" s="6"/>
      <c r="C69" s="6"/>
      <c r="D69" s="6"/>
      <c r="E69" s="6"/>
      <c r="F69" s="6"/>
      <c r="G69" s="6"/>
      <c r="H69" s="6"/>
      <c r="I69" s="6"/>
      <c r="J69" s="6"/>
    </row>
    <row r="70" spans="2:10" s="29" customFormat="1" ht="12" customHeight="1" x14ac:dyDescent="0.25">
      <c r="B70" s="6"/>
      <c r="C70" s="6"/>
      <c r="D70" s="6"/>
      <c r="E70" s="6"/>
      <c r="F70" s="6"/>
      <c r="G70" s="6"/>
      <c r="H70" s="6"/>
      <c r="I70" s="6"/>
      <c r="J70" s="6"/>
    </row>
    <row r="71" spans="2:10" s="29" customFormat="1" ht="12" customHeight="1" x14ac:dyDescent="0.25">
      <c r="B71" s="6"/>
      <c r="C71" s="6"/>
      <c r="D71" s="6"/>
      <c r="E71" s="6"/>
      <c r="F71" s="6"/>
      <c r="G71" s="6"/>
      <c r="H71" s="6"/>
      <c r="I71" s="6"/>
      <c r="J71" s="6"/>
    </row>
    <row r="72" spans="2:10" s="29" customFormat="1" ht="12" customHeight="1" x14ac:dyDescent="0.25">
      <c r="B72" s="6"/>
      <c r="C72" s="6"/>
      <c r="D72" s="6"/>
      <c r="E72" s="6"/>
      <c r="F72" s="6"/>
      <c r="G72" s="6"/>
      <c r="H72" s="6"/>
      <c r="I72" s="6"/>
      <c r="J72" s="6"/>
    </row>
    <row r="73" spans="2:10" s="29" customFormat="1" ht="12" customHeight="1" x14ac:dyDescent="0.25">
      <c r="B73" s="6"/>
      <c r="C73" s="6"/>
      <c r="D73" s="6"/>
      <c r="E73" s="6"/>
      <c r="F73" s="6"/>
      <c r="G73" s="6"/>
      <c r="H73" s="6"/>
      <c r="I73" s="6"/>
      <c r="J73" s="6"/>
    </row>
  </sheetData>
  <sheetProtection password="DF47" sheet="1" objects="1" scenarios="1" selectLockedCells="1"/>
  <mergeCells count="43">
    <mergeCell ref="B38:D38"/>
    <mergeCell ref="B34:D34"/>
    <mergeCell ref="B35:D35"/>
    <mergeCell ref="B36:D36"/>
    <mergeCell ref="B37:D37"/>
    <mergeCell ref="A1:H1"/>
    <mergeCell ref="A41:H41"/>
    <mergeCell ref="B43:F43"/>
    <mergeCell ref="B46:F46"/>
    <mergeCell ref="A31:D31"/>
    <mergeCell ref="A32:D32"/>
    <mergeCell ref="A33:D33"/>
    <mergeCell ref="A39:D39"/>
    <mergeCell ref="A18:D18"/>
    <mergeCell ref="A19:D19"/>
    <mergeCell ref="A15:D15"/>
    <mergeCell ref="A16:D16"/>
    <mergeCell ref="A17:D17"/>
    <mergeCell ref="A10:D10"/>
    <mergeCell ref="A11:D11"/>
    <mergeCell ref="A12:D12"/>
    <mergeCell ref="A13:D13"/>
    <mergeCell ref="A14:D14"/>
    <mergeCell ref="A28:D28"/>
    <mergeCell ref="A29:D29"/>
    <mergeCell ref="A30:D30"/>
    <mergeCell ref="A25:D25"/>
    <mergeCell ref="A26:D26"/>
    <mergeCell ref="A20:D20"/>
    <mergeCell ref="A21:D21"/>
    <mergeCell ref="A22:D22"/>
    <mergeCell ref="A23:D23"/>
    <mergeCell ref="A27:D27"/>
    <mergeCell ref="A24:D24"/>
    <mergeCell ref="F6:G6"/>
    <mergeCell ref="C7:E7"/>
    <mergeCell ref="F7:G7"/>
    <mergeCell ref="C8:E8"/>
    <mergeCell ref="A2:H2"/>
    <mergeCell ref="A3:H3"/>
    <mergeCell ref="A4:H4"/>
    <mergeCell ref="A5:H5"/>
    <mergeCell ref="C6:E6"/>
  </mergeCells>
  <conditionalFormatting sqref="H7">
    <cfRule type="containsText" dxfId="2" priority="3" operator="containsText" text="linked cell">
      <formula>NOT(ISERROR(SEARCH("linked cell",H7)))</formula>
    </cfRule>
  </conditionalFormatting>
  <conditionalFormatting sqref="C6:H8">
    <cfRule type="containsText" dxfId="1" priority="2" operator="containsText" text="linked">
      <formula>NOT(ISERROR(SEARCH("linked",C6)))</formula>
    </cfRule>
  </conditionalFormatting>
  <conditionalFormatting sqref="B43:F43">
    <cfRule type="containsText" dxfId="0" priority="1" operator="containsText" text="linked">
      <formula>NOT(ISERROR(SEARCH("linked",B43)))</formula>
    </cfRule>
  </conditionalFormatting>
  <printOptions horizontalCentered="1"/>
  <pageMargins left="0.25" right="0.25" top="0.45" bottom="0.25" header="0.3" footer="0.1"/>
  <pageSetup scale="92" orientation="landscape"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21"/>
  <sheetViews>
    <sheetView showGridLines="0" view="pageBreakPreview" zoomScaleNormal="100" zoomScaleSheetLayoutView="100" workbookViewId="0">
      <selection activeCell="F77" sqref="F77"/>
    </sheetView>
  </sheetViews>
  <sheetFormatPr defaultColWidth="8.85546875" defaultRowHeight="15" x14ac:dyDescent="0.25"/>
  <cols>
    <col min="1" max="1" width="4.85546875" style="4" customWidth="1"/>
    <col min="2" max="2" width="4.140625" style="84" customWidth="1"/>
    <col min="3" max="4" width="11" style="6" customWidth="1"/>
    <col min="5" max="5" width="12" style="6" customWidth="1"/>
    <col min="6" max="6" width="13.42578125" style="6" customWidth="1"/>
    <col min="7" max="9" width="13.140625" style="6" customWidth="1"/>
    <col min="10" max="10" width="9.140625" style="6" customWidth="1"/>
    <col min="11" max="11" width="13" style="6" customWidth="1"/>
    <col min="12" max="12" width="4.42578125" style="6" customWidth="1"/>
    <col min="13" max="16" width="9.42578125" style="6" customWidth="1"/>
    <col min="17" max="16384" width="8.85546875" style="6"/>
  </cols>
  <sheetData>
    <row r="1" spans="1:14" ht="12.75" customHeight="1" x14ac:dyDescent="0.25">
      <c r="A1" s="323" t="str">
        <f>'D102 RECONCILIATION'!A1:H1</f>
        <v>Updated 07/2021</v>
      </c>
      <c r="B1" s="323"/>
      <c r="C1" s="323"/>
      <c r="D1" s="323"/>
      <c r="E1" s="323"/>
      <c r="F1" s="323"/>
      <c r="G1" s="323"/>
      <c r="H1" s="323"/>
      <c r="I1" s="323"/>
      <c r="J1" s="323"/>
      <c r="K1" s="323"/>
    </row>
    <row r="2" spans="1:14" x14ac:dyDescent="0.25">
      <c r="A2" s="328" t="s">
        <v>39</v>
      </c>
      <c r="B2" s="328"/>
      <c r="C2" s="328"/>
      <c r="D2" s="328"/>
      <c r="E2" s="328"/>
      <c r="F2" s="328"/>
      <c r="G2" s="328"/>
      <c r="H2" s="328"/>
      <c r="I2" s="328"/>
      <c r="J2" s="328"/>
      <c r="K2" s="328"/>
    </row>
    <row r="3" spans="1:14" ht="13.5" customHeight="1" x14ac:dyDescent="0.25">
      <c r="A3" s="324" t="s">
        <v>40</v>
      </c>
      <c r="B3" s="324"/>
      <c r="C3" s="324"/>
      <c r="D3" s="324"/>
      <c r="E3" s="324"/>
      <c r="F3" s="324"/>
      <c r="G3" s="324"/>
      <c r="H3" s="324"/>
      <c r="I3" s="324"/>
      <c r="J3" s="324"/>
      <c r="K3" s="324"/>
    </row>
    <row r="4" spans="1:14" ht="13.5" customHeight="1" x14ac:dyDescent="0.25">
      <c r="A4" s="324" t="s">
        <v>41</v>
      </c>
      <c r="B4" s="324"/>
      <c r="C4" s="324"/>
      <c r="D4" s="324"/>
      <c r="E4" s="324"/>
      <c r="F4" s="324"/>
      <c r="G4" s="324"/>
      <c r="H4" s="324"/>
      <c r="I4" s="324"/>
      <c r="J4" s="324"/>
      <c r="K4" s="324"/>
    </row>
    <row r="5" spans="1:14" ht="5.0999999999999996" customHeight="1" x14ac:dyDescent="0.25">
      <c r="A5" s="324"/>
      <c r="B5" s="324"/>
      <c r="C5" s="324"/>
      <c r="D5" s="324"/>
      <c r="E5" s="324"/>
      <c r="F5" s="324"/>
      <c r="G5" s="324"/>
      <c r="H5" s="324"/>
      <c r="I5" s="324"/>
      <c r="J5" s="324"/>
      <c r="K5" s="324"/>
    </row>
    <row r="6" spans="1:14" s="28" customFormat="1" ht="13.5" customHeight="1" x14ac:dyDescent="0.25">
      <c r="A6" s="359" t="s">
        <v>58</v>
      </c>
      <c r="B6" s="359"/>
      <c r="C6" s="359"/>
      <c r="D6" s="359"/>
      <c r="E6" s="359"/>
      <c r="F6" s="359"/>
      <c r="G6" s="359"/>
      <c r="H6" s="359"/>
      <c r="I6" s="359"/>
      <c r="J6" s="359"/>
      <c r="K6" s="359"/>
      <c r="M6" s="122"/>
      <c r="N6" s="122"/>
    </row>
    <row r="7" spans="1:14" ht="5.0999999999999996" customHeight="1" x14ac:dyDescent="0.25">
      <c r="A7" s="360"/>
      <c r="B7" s="360"/>
      <c r="C7" s="360"/>
      <c r="D7" s="360"/>
      <c r="E7" s="360"/>
      <c r="F7" s="360"/>
      <c r="G7" s="360"/>
      <c r="H7" s="360"/>
      <c r="I7" s="360"/>
      <c r="J7" s="360"/>
      <c r="K7" s="360"/>
      <c r="M7" s="122"/>
      <c r="N7" s="122"/>
    </row>
    <row r="8" spans="1:14" ht="14.1" customHeight="1" x14ac:dyDescent="0.25">
      <c r="A8" s="77" t="s">
        <v>219</v>
      </c>
      <c r="B8" s="77"/>
      <c r="C8" s="96"/>
      <c r="D8" s="325" t="str">
        <f>IF('D102 RECONCILIATION'!C8=0," ",'D102 RECONCILIATION'!C8)</f>
        <v xml:space="preserve"> </v>
      </c>
      <c r="E8" s="325"/>
      <c r="F8" s="325"/>
      <c r="G8" s="96"/>
      <c r="H8" s="326" t="s">
        <v>218</v>
      </c>
      <c r="I8" s="326"/>
      <c r="J8" s="361"/>
      <c r="K8" s="361"/>
    </row>
    <row r="9" spans="1:14" ht="14.1" customHeight="1" x14ac:dyDescent="0.25">
      <c r="A9" s="77" t="s">
        <v>220</v>
      </c>
      <c r="B9" s="77"/>
      <c r="C9" s="96"/>
      <c r="D9" s="325" t="str">
        <f>IF('D102 RECONCILIATION'!C9=0," ",'D102 RECONCILIATION'!C9)</f>
        <v xml:space="preserve"> </v>
      </c>
      <c r="E9" s="325"/>
      <c r="F9" s="325"/>
      <c r="G9" s="96"/>
      <c r="H9" s="326" t="s">
        <v>217</v>
      </c>
      <c r="I9" s="326"/>
      <c r="J9" s="327"/>
      <c r="K9" s="327"/>
    </row>
    <row r="10" spans="1:14" ht="14.1" customHeight="1" x14ac:dyDescent="0.25">
      <c r="A10" s="77" t="s">
        <v>221</v>
      </c>
      <c r="B10" s="77"/>
      <c r="C10" s="96"/>
      <c r="D10" s="325" t="str">
        <f>IF('D102 RECONCILIATION'!C10=0," ",'D102 RECONCILIATION'!C10)</f>
        <v xml:space="preserve"> </v>
      </c>
      <c r="E10" s="325"/>
      <c r="F10" s="325"/>
      <c r="G10" s="96"/>
      <c r="H10" s="78" t="s">
        <v>216</v>
      </c>
      <c r="I10" s="78"/>
      <c r="J10" s="362" t="str">
        <f>IF('D102 RECONCILIATION'!I10=0," ",'D102 RECONCILIATION'!I10)</f>
        <v xml:space="preserve"> </v>
      </c>
      <c r="K10" s="362"/>
    </row>
    <row r="11" spans="1:14" ht="7.35" customHeight="1" x14ac:dyDescent="0.25">
      <c r="A11" s="356"/>
      <c r="B11" s="356"/>
      <c r="C11" s="356"/>
      <c r="D11" s="356"/>
      <c r="E11" s="356"/>
      <c r="F11" s="356"/>
      <c r="G11" s="356"/>
      <c r="H11" s="356"/>
      <c r="I11" s="356"/>
      <c r="J11" s="356"/>
      <c r="K11" s="356"/>
    </row>
    <row r="12" spans="1:14" ht="12" customHeight="1" x14ac:dyDescent="0.25">
      <c r="A12" s="356" t="s">
        <v>254</v>
      </c>
      <c r="B12" s="356"/>
      <c r="C12" s="356"/>
      <c r="D12" s="356"/>
      <c r="E12" s="356"/>
      <c r="F12" s="221"/>
      <c r="G12" s="356" t="s">
        <v>255</v>
      </c>
      <c r="H12" s="356"/>
      <c r="I12" s="356"/>
      <c r="J12" s="356"/>
      <c r="K12" s="356"/>
    </row>
    <row r="13" spans="1:14" s="3" customFormat="1" ht="12" customHeight="1" x14ac:dyDescent="0.25">
      <c r="A13" s="356" t="s">
        <v>224</v>
      </c>
      <c r="B13" s="356"/>
      <c r="C13" s="356"/>
      <c r="D13" s="356"/>
      <c r="E13" s="356"/>
      <c r="F13" s="123">
        <f>I72</f>
        <v>0</v>
      </c>
      <c r="G13" s="305" t="s">
        <v>222</v>
      </c>
      <c r="H13" s="305"/>
      <c r="I13" s="259"/>
      <c r="J13" s="3" t="s">
        <v>223</v>
      </c>
      <c r="M13" s="6"/>
      <c r="N13" s="6"/>
    </row>
    <row r="14" spans="1:14" s="3" customFormat="1" ht="12" customHeight="1" x14ac:dyDescent="0.25">
      <c r="A14" s="356" t="s">
        <v>225</v>
      </c>
      <c r="B14" s="356"/>
      <c r="C14" s="356"/>
      <c r="D14" s="356"/>
      <c r="E14" s="356"/>
      <c r="F14" s="356"/>
      <c r="G14" s="356"/>
      <c r="H14" s="356"/>
      <c r="I14" s="356"/>
      <c r="J14" s="356"/>
      <c r="K14" s="356"/>
      <c r="M14" s="6"/>
      <c r="N14" s="6"/>
    </row>
    <row r="15" spans="1:14" s="3" customFormat="1" ht="5.0999999999999996" customHeight="1" x14ac:dyDescent="0.25">
      <c r="A15" s="156"/>
      <c r="B15" s="156"/>
      <c r="C15" s="159"/>
      <c r="D15" s="159"/>
      <c r="E15" s="159"/>
      <c r="F15" s="159"/>
      <c r="G15" s="159"/>
      <c r="H15" s="159"/>
      <c r="I15" s="159"/>
      <c r="J15" s="159"/>
      <c r="K15" s="159"/>
      <c r="M15" s="6"/>
      <c r="N15" s="6"/>
    </row>
    <row r="16" spans="1:14" s="1" customFormat="1" ht="28.5" customHeight="1" x14ac:dyDescent="0.25">
      <c r="A16" s="2" t="s">
        <v>103</v>
      </c>
      <c r="B16" s="231" t="s">
        <v>182</v>
      </c>
      <c r="C16" s="297" t="s">
        <v>61</v>
      </c>
      <c r="D16" s="298"/>
      <c r="E16" s="299"/>
      <c r="F16" s="2" t="s">
        <v>59</v>
      </c>
      <c r="G16" s="2" t="s">
        <v>28</v>
      </c>
      <c r="H16" s="2" t="s">
        <v>27</v>
      </c>
      <c r="I16" s="2" t="s">
        <v>31</v>
      </c>
      <c r="J16" s="2" t="s">
        <v>29</v>
      </c>
      <c r="K16" s="2" t="s">
        <v>30</v>
      </c>
      <c r="M16" s="291" t="s">
        <v>232</v>
      </c>
      <c r="N16" s="292"/>
    </row>
    <row r="17" spans="1:14" ht="12" customHeight="1" x14ac:dyDescent="0.25">
      <c r="A17" s="168">
        <v>1</v>
      </c>
      <c r="B17" s="255">
        <v>0</v>
      </c>
      <c r="C17" s="355" t="str">
        <f>'D102 RECONCILIATION'!B18</f>
        <v xml:space="preserve"> Sitework Utilities</v>
      </c>
      <c r="D17" s="355"/>
      <c r="E17" s="355"/>
      <c r="F17" s="70">
        <f>'D102 RECONCILIATION'!H18</f>
        <v>0</v>
      </c>
      <c r="G17" s="201">
        <v>0</v>
      </c>
      <c r="H17" s="73">
        <f>DSUM('D104B SUB DRAW'!$A$10:$J$80,'D104B SUB DRAW'!$G$10,'DSHA USE ONLY'!A$5:A$6)+DSUM('D106 VENDORS'!A12:$P$37,'D106 VENDORS'!$L$12,'DSHA USE ONLY'!A$5:A$6)</f>
        <v>0</v>
      </c>
      <c r="I17" s="202">
        <f t="shared" ref="I17:I59" si="0">G17+H17</f>
        <v>0</v>
      </c>
      <c r="J17" s="151" t="str">
        <f>IFERROR(I17/F17,"0.00%")</f>
        <v>0.00%</v>
      </c>
      <c r="K17" s="202">
        <f t="shared" ref="K17:K64" si="1">F17-I17</f>
        <v>0</v>
      </c>
      <c r="M17" s="306" t="s">
        <v>253</v>
      </c>
      <c r="N17" s="307"/>
    </row>
    <row r="18" spans="1:14" ht="12" customHeight="1" x14ac:dyDescent="0.25">
      <c r="A18" s="168">
        <v>2</v>
      </c>
      <c r="B18" s="255">
        <v>0</v>
      </c>
      <c r="C18" s="355" t="str">
        <f>'D102 RECONCILIATION'!B19</f>
        <v xml:space="preserve"> Sitework </v>
      </c>
      <c r="D18" s="355"/>
      <c r="E18" s="355"/>
      <c r="F18" s="70">
        <f>'D102 RECONCILIATION'!H19</f>
        <v>0</v>
      </c>
      <c r="G18" s="201">
        <v>0</v>
      </c>
      <c r="H18" s="73">
        <f>DSUM('D104B SUB DRAW'!$A$10:$J$81,'D104B SUB DRAW'!$G$10,'DSHA USE ONLY'!B$5:B$6)+DSUM('D106 VENDORS'!A12:$P$37,'D106 VENDORS'!$L$12,'DSHA USE ONLY'!B$5:B$6)</f>
        <v>0</v>
      </c>
      <c r="I18" s="202">
        <f t="shared" si="0"/>
        <v>0</v>
      </c>
      <c r="J18" s="151" t="str">
        <f>IFERROR(I18/F18,"0.00%")</f>
        <v>0.00%</v>
      </c>
      <c r="K18" s="202">
        <f t="shared" si="1"/>
        <v>0</v>
      </c>
      <c r="M18" s="306"/>
      <c r="N18" s="307"/>
    </row>
    <row r="19" spans="1:14" ht="12" customHeight="1" x14ac:dyDescent="0.25">
      <c r="A19" s="168">
        <v>3</v>
      </c>
      <c r="B19" s="255">
        <v>0</v>
      </c>
      <c r="C19" s="355" t="str">
        <f>'D102 RECONCILIATION'!B20</f>
        <v xml:space="preserve"> Site Recreation</v>
      </c>
      <c r="D19" s="355"/>
      <c r="E19" s="355"/>
      <c r="F19" s="70">
        <f>'D102 RECONCILIATION'!H20</f>
        <v>0</v>
      </c>
      <c r="G19" s="201">
        <v>0</v>
      </c>
      <c r="H19" s="73">
        <f>DSUM('D104B SUB DRAW'!$A$10:$J$81,'D104B SUB DRAW'!$G$10,'DSHA USE ONLY'!C$5:C$6)+DSUM('D106 VENDORS'!A12:$P$37,'D106 VENDORS'!$L$12,'DSHA USE ONLY'!C$5:C$6)</f>
        <v>0</v>
      </c>
      <c r="I19" s="202">
        <f t="shared" si="0"/>
        <v>0</v>
      </c>
      <c r="J19" s="151" t="str">
        <f>IFERROR(I19/F19,"0.00%")</f>
        <v>0.00%</v>
      </c>
      <c r="K19" s="202">
        <f t="shared" si="1"/>
        <v>0</v>
      </c>
      <c r="M19" s="306"/>
      <c r="N19" s="307"/>
    </row>
    <row r="20" spans="1:14" ht="12" customHeight="1" x14ac:dyDescent="0.25">
      <c r="A20" s="168">
        <v>4</v>
      </c>
      <c r="B20" s="255">
        <v>0</v>
      </c>
      <c r="C20" s="355" t="str">
        <f>'D102 RECONCILIATION'!B21</f>
        <v xml:space="preserve"> Landscaping</v>
      </c>
      <c r="D20" s="355"/>
      <c r="E20" s="355"/>
      <c r="F20" s="70">
        <f>'D102 RECONCILIATION'!H21</f>
        <v>0</v>
      </c>
      <c r="G20" s="201">
        <v>0</v>
      </c>
      <c r="H20" s="73">
        <f>DSUM('D104B SUB DRAW'!$A$10:$J$81,'D104B SUB DRAW'!$G$10,'DSHA USE ONLY'!D$5:D$6)+DSUM('D106 VENDORS'!A12:$P$37,'D106 VENDORS'!$L$12,'DSHA USE ONLY'!D$5:D$6)</f>
        <v>0</v>
      </c>
      <c r="I20" s="202">
        <f t="shared" si="0"/>
        <v>0</v>
      </c>
      <c r="J20" s="151" t="str">
        <f t="shared" ref="J20:J58" si="2">IFERROR(I20/F20,"0.00%")</f>
        <v>0.00%</v>
      </c>
      <c r="K20" s="202">
        <f t="shared" si="1"/>
        <v>0</v>
      </c>
      <c r="M20" s="306"/>
      <c r="N20" s="307"/>
    </row>
    <row r="21" spans="1:14" ht="12" customHeight="1" x14ac:dyDescent="0.25">
      <c r="A21" s="168">
        <v>5</v>
      </c>
      <c r="B21" s="255">
        <v>0</v>
      </c>
      <c r="C21" s="355" t="str">
        <f>'D102 RECONCILIATION'!B22</f>
        <v xml:space="preserve"> Roads/Parking</v>
      </c>
      <c r="D21" s="355"/>
      <c r="E21" s="355"/>
      <c r="F21" s="70">
        <f>'D102 RECONCILIATION'!H22</f>
        <v>0</v>
      </c>
      <c r="G21" s="201">
        <v>0</v>
      </c>
      <c r="H21" s="73">
        <f>DSUM('D104B SUB DRAW'!$A$10:$J$81,'D104B SUB DRAW'!$G$10,'DSHA USE ONLY'!E$5:E$6)+DSUM('D106 VENDORS'!A12:$P$37,'D106 VENDORS'!$L$12,'DSHA USE ONLY'!E$5:E$6)</f>
        <v>0</v>
      </c>
      <c r="I21" s="202">
        <f t="shared" si="0"/>
        <v>0</v>
      </c>
      <c r="J21" s="151" t="str">
        <f t="shared" si="2"/>
        <v>0.00%</v>
      </c>
      <c r="K21" s="202">
        <f t="shared" si="1"/>
        <v>0</v>
      </c>
      <c r="M21" s="306"/>
      <c r="N21" s="307"/>
    </row>
    <row r="22" spans="1:14" ht="12" customHeight="1" x14ac:dyDescent="0.25">
      <c r="A22" s="168">
        <v>6</v>
      </c>
      <c r="B22" s="255">
        <v>0</v>
      </c>
      <c r="C22" s="355" t="str">
        <f>'D102 RECONCILIATION'!B23</f>
        <v xml:space="preserve"> Site Environmental Remediation</v>
      </c>
      <c r="D22" s="355"/>
      <c r="E22" s="355"/>
      <c r="F22" s="70">
        <f>'D102 RECONCILIATION'!H23</f>
        <v>0</v>
      </c>
      <c r="G22" s="201">
        <v>0</v>
      </c>
      <c r="H22" s="73">
        <f>DSUM('D104B SUB DRAW'!$A$10:$J$81,'D104B SUB DRAW'!$G$10,'DSHA USE ONLY'!F$5:F$6)+DSUM('D106 VENDORS'!A12:$P$37,'D106 VENDORS'!$L$12,'DSHA USE ONLY'!F$5:F$6)</f>
        <v>0</v>
      </c>
      <c r="I22" s="202">
        <f t="shared" si="0"/>
        <v>0</v>
      </c>
      <c r="J22" s="151" t="str">
        <f t="shared" si="2"/>
        <v>0.00%</v>
      </c>
      <c r="K22" s="202">
        <f t="shared" si="1"/>
        <v>0</v>
      </c>
      <c r="M22" s="306"/>
      <c r="N22" s="307"/>
    </row>
    <row r="23" spans="1:14" ht="12" customHeight="1" x14ac:dyDescent="0.25">
      <c r="A23" s="168">
        <v>7</v>
      </c>
      <c r="B23" s="255">
        <v>0</v>
      </c>
      <c r="C23" s="355" t="str">
        <f>'D102 RECONCILIATION'!B24</f>
        <v xml:space="preserve"> Bus Stop/Bus Shelter</v>
      </c>
      <c r="D23" s="355"/>
      <c r="E23" s="355"/>
      <c r="F23" s="70">
        <f>'D102 RECONCILIATION'!H24</f>
        <v>0</v>
      </c>
      <c r="G23" s="201">
        <v>0</v>
      </c>
      <c r="H23" s="73">
        <f>DSUM('D104B SUB DRAW'!$A$10:$J$81,'D104B SUB DRAW'!$G$10,'DSHA USE ONLY'!G$5:G$6)+DSUM('D106 VENDORS'!A12:$P$37,'D106 VENDORS'!$L$12,'DSHA USE ONLY'!G$5:G$6)</f>
        <v>0</v>
      </c>
      <c r="I23" s="202">
        <f t="shared" si="0"/>
        <v>0</v>
      </c>
      <c r="J23" s="151" t="str">
        <f t="shared" si="2"/>
        <v>0.00%</v>
      </c>
      <c r="K23" s="202">
        <f t="shared" si="1"/>
        <v>0</v>
      </c>
      <c r="M23" s="306"/>
      <c r="N23" s="307"/>
    </row>
    <row r="24" spans="1:14" ht="12" customHeight="1" x14ac:dyDescent="0.25">
      <c r="A24" s="168">
        <v>8</v>
      </c>
      <c r="B24" s="255">
        <v>0</v>
      </c>
      <c r="C24" s="200" t="str">
        <f>'D102 RECONCILIATION'!B25</f>
        <v xml:space="preserve"> Misc Site:</v>
      </c>
      <c r="D24" s="314" t="str">
        <f>'D102 RECONCILIATION'!C25</f>
        <v>Specify Here</v>
      </c>
      <c r="E24" s="315"/>
      <c r="F24" s="70">
        <f>'D102 RECONCILIATION'!H25</f>
        <v>0</v>
      </c>
      <c r="G24" s="201">
        <v>0</v>
      </c>
      <c r="H24" s="73">
        <f>DSUM('D104B SUB DRAW'!$A$10:$J$81,'D104B SUB DRAW'!$G$10,'DSHA USE ONLY'!H$5:H$6)+DSUM('D106 VENDORS'!A12:$P$37,'D106 VENDORS'!$L$12,'DSHA USE ONLY'!H$5:H$6)</f>
        <v>0</v>
      </c>
      <c r="I24" s="202">
        <f t="shared" si="0"/>
        <v>0</v>
      </c>
      <c r="J24" s="151" t="str">
        <f t="shared" si="2"/>
        <v>0.00%</v>
      </c>
      <c r="K24" s="202">
        <f t="shared" si="1"/>
        <v>0</v>
      </c>
      <c r="M24" s="306"/>
      <c r="N24" s="307"/>
    </row>
    <row r="25" spans="1:14" ht="12" customHeight="1" x14ac:dyDescent="0.25">
      <c r="A25" s="168">
        <v>9</v>
      </c>
      <c r="B25" s="255">
        <v>0</v>
      </c>
      <c r="C25" s="219" t="str">
        <f>'D102 RECONCILIATION'!B26</f>
        <v xml:space="preserve"> Misc Site:</v>
      </c>
      <c r="D25" s="314" t="str">
        <f>'D102 RECONCILIATION'!C26</f>
        <v>Specify Here</v>
      </c>
      <c r="E25" s="315"/>
      <c r="F25" s="70">
        <f>'D102 RECONCILIATION'!H26</f>
        <v>0</v>
      </c>
      <c r="G25" s="201">
        <v>0</v>
      </c>
      <c r="H25" s="73">
        <f>DSUM('D104B SUB DRAW'!$A$10:$J$81,'D104B SUB DRAW'!$G$10,'DSHA USE ONLY'!I$5:I$6)+DSUM('D106 VENDORS'!A12:$P$37,'D106 VENDORS'!$L$12,'DSHA USE ONLY'!I$5:I$6)</f>
        <v>0</v>
      </c>
      <c r="I25" s="202">
        <f t="shared" si="0"/>
        <v>0</v>
      </c>
      <c r="J25" s="151" t="str">
        <f t="shared" si="2"/>
        <v>0.00%</v>
      </c>
      <c r="K25" s="202">
        <f t="shared" si="1"/>
        <v>0</v>
      </c>
      <c r="M25" s="306"/>
      <c r="N25" s="307"/>
    </row>
    <row r="26" spans="1:14" ht="12" customHeight="1" x14ac:dyDescent="0.25">
      <c r="A26" s="168">
        <v>10</v>
      </c>
      <c r="B26" s="255">
        <v>0</v>
      </c>
      <c r="C26" s="310" t="str">
        <f>'D102 RECONCILIATION'!B27</f>
        <v xml:space="preserve"> Demolition</v>
      </c>
      <c r="D26" s="310"/>
      <c r="E26" s="310"/>
      <c r="F26" s="70">
        <f>'D102 RECONCILIATION'!H27</f>
        <v>0</v>
      </c>
      <c r="G26" s="201">
        <v>0</v>
      </c>
      <c r="H26" s="73">
        <f>DSUM('D104B SUB DRAW'!$A$10:$J$81,'D104B SUB DRAW'!$G$10,'DSHA USE ONLY'!J$5:J$6)+DSUM('D106 VENDORS'!A12:$P$37,'D106 VENDORS'!$L$12,'DSHA USE ONLY'!J$5:J$6)</f>
        <v>0</v>
      </c>
      <c r="I26" s="202">
        <f t="shared" si="0"/>
        <v>0</v>
      </c>
      <c r="J26" s="151" t="str">
        <f t="shared" si="2"/>
        <v>0.00%</v>
      </c>
      <c r="K26" s="202">
        <f t="shared" si="1"/>
        <v>0</v>
      </c>
      <c r="M26" s="306"/>
      <c r="N26" s="307"/>
    </row>
    <row r="27" spans="1:14" ht="12" customHeight="1" x14ac:dyDescent="0.25">
      <c r="A27" s="168">
        <v>11</v>
      </c>
      <c r="B27" s="255">
        <v>0</v>
      </c>
      <c r="C27" s="310" t="str">
        <f>'D102 RECONCILIATION'!B28</f>
        <v xml:space="preserve"> Building Environmental Remediation</v>
      </c>
      <c r="D27" s="310"/>
      <c r="E27" s="310"/>
      <c r="F27" s="70">
        <f>'D102 RECONCILIATION'!H28</f>
        <v>0</v>
      </c>
      <c r="G27" s="201">
        <v>0</v>
      </c>
      <c r="H27" s="73">
        <f>DSUM('D104B SUB DRAW'!$A$10:$J$81,'D104B SUB DRAW'!$G$10,'DSHA USE ONLY'!K$5:K$6)+DSUM('D106 VENDORS'!A12:$P$37,'D106 VENDORS'!$L$12,'DSHA USE ONLY'!K$5:K$6)</f>
        <v>0</v>
      </c>
      <c r="I27" s="202">
        <f t="shared" si="0"/>
        <v>0</v>
      </c>
      <c r="J27" s="151" t="str">
        <f t="shared" si="2"/>
        <v>0.00%</v>
      </c>
      <c r="K27" s="202">
        <f t="shared" si="1"/>
        <v>0</v>
      </c>
      <c r="M27" s="306"/>
      <c r="N27" s="307"/>
    </row>
    <row r="28" spans="1:14" ht="12" customHeight="1" x14ac:dyDescent="0.25">
      <c r="A28" s="168">
        <v>12</v>
      </c>
      <c r="B28" s="255">
        <v>0</v>
      </c>
      <c r="C28" s="310" t="str">
        <f>'D102 RECONCILIATION'!B29</f>
        <v xml:space="preserve"> Concrete</v>
      </c>
      <c r="D28" s="310"/>
      <c r="E28" s="310"/>
      <c r="F28" s="70">
        <f>'D102 RECONCILIATION'!H29</f>
        <v>0</v>
      </c>
      <c r="G28" s="201">
        <v>0</v>
      </c>
      <c r="H28" s="73">
        <f>DSUM('D104B SUB DRAW'!$A$10:$J$81,'D104B SUB DRAW'!$G$10,'DSHA USE ONLY'!L$5:L$6)+DSUM('D106 VENDORS'!A12:$P$37,'D106 VENDORS'!$L$12,'DSHA USE ONLY'!L$5:L$6)</f>
        <v>0</v>
      </c>
      <c r="I28" s="202">
        <f t="shared" si="0"/>
        <v>0</v>
      </c>
      <c r="J28" s="151" t="str">
        <f t="shared" si="2"/>
        <v>0.00%</v>
      </c>
      <c r="K28" s="202">
        <f t="shared" si="1"/>
        <v>0</v>
      </c>
      <c r="M28" s="306"/>
      <c r="N28" s="307"/>
    </row>
    <row r="29" spans="1:14" ht="12" customHeight="1" x14ac:dyDescent="0.25">
      <c r="A29" s="168">
        <v>13</v>
      </c>
      <c r="B29" s="255">
        <v>0</v>
      </c>
      <c r="C29" s="310" t="str">
        <f>'D102 RECONCILIATION'!B30</f>
        <v xml:space="preserve"> Masonry</v>
      </c>
      <c r="D29" s="310"/>
      <c r="E29" s="310"/>
      <c r="F29" s="70">
        <f>'D102 RECONCILIATION'!H30</f>
        <v>0</v>
      </c>
      <c r="G29" s="201">
        <v>0</v>
      </c>
      <c r="H29" s="73">
        <f>DSUM('D104B SUB DRAW'!$A$10:$J$81,'D104B SUB DRAW'!$G$10,'DSHA USE ONLY'!M$5:M$6)+DSUM('D106 VENDORS'!A12:$P$37,'D106 VENDORS'!$L$12,'DSHA USE ONLY'!M$5:M$6)</f>
        <v>0</v>
      </c>
      <c r="I29" s="202">
        <f t="shared" si="0"/>
        <v>0</v>
      </c>
      <c r="J29" s="151" t="str">
        <f t="shared" si="2"/>
        <v>0.00%</v>
      </c>
      <c r="K29" s="202">
        <f t="shared" si="1"/>
        <v>0</v>
      </c>
      <c r="M29" s="306"/>
      <c r="N29" s="307"/>
    </row>
    <row r="30" spans="1:14" ht="12" customHeight="1" x14ac:dyDescent="0.25">
      <c r="A30" s="168">
        <v>14</v>
      </c>
      <c r="B30" s="255">
        <v>0</v>
      </c>
      <c r="C30" s="310" t="str">
        <f>'D102 RECONCILIATION'!B31</f>
        <v xml:space="preserve"> Exterior Siding</v>
      </c>
      <c r="D30" s="310"/>
      <c r="E30" s="310"/>
      <c r="F30" s="70">
        <f>'D102 RECONCILIATION'!H31</f>
        <v>0</v>
      </c>
      <c r="G30" s="201">
        <v>0</v>
      </c>
      <c r="H30" s="73">
        <f>DSUM('D104B SUB DRAW'!$A$10:$J$81,'D104B SUB DRAW'!$G$10,'DSHA USE ONLY'!N$5:N$6)+DSUM('D106 VENDORS'!A12:$P$37,'D106 VENDORS'!$L$12,'DSHA USE ONLY'!N$5:N$6)</f>
        <v>0</v>
      </c>
      <c r="I30" s="202">
        <f t="shared" si="0"/>
        <v>0</v>
      </c>
      <c r="J30" s="151" t="str">
        <f t="shared" si="2"/>
        <v>0.00%</v>
      </c>
      <c r="K30" s="202">
        <f t="shared" si="1"/>
        <v>0</v>
      </c>
      <c r="M30" s="306"/>
      <c r="N30" s="307"/>
    </row>
    <row r="31" spans="1:14" ht="12" customHeight="1" x14ac:dyDescent="0.25">
      <c r="A31" s="168">
        <v>15</v>
      </c>
      <c r="B31" s="255">
        <v>0</v>
      </c>
      <c r="C31" s="310" t="str">
        <f>'D102 RECONCILIATION'!B32</f>
        <v xml:space="preserve"> Rough Carpentry</v>
      </c>
      <c r="D31" s="310"/>
      <c r="E31" s="310"/>
      <c r="F31" s="70">
        <f>'D102 RECONCILIATION'!H32</f>
        <v>0</v>
      </c>
      <c r="G31" s="201">
        <v>0</v>
      </c>
      <c r="H31" s="73">
        <f>DSUM('D104B SUB DRAW'!$A$10:$J$81,'D104B SUB DRAW'!$G$10,'DSHA USE ONLY'!O$5:O$6)+DSUM('D106 VENDORS'!A12:$P$37,'D106 VENDORS'!$L$12,'DSHA USE ONLY'!O$5:O$6)</f>
        <v>0</v>
      </c>
      <c r="I31" s="202">
        <f t="shared" si="0"/>
        <v>0</v>
      </c>
      <c r="J31" s="151" t="str">
        <f t="shared" si="2"/>
        <v>0.00%</v>
      </c>
      <c r="K31" s="202">
        <f t="shared" si="1"/>
        <v>0</v>
      </c>
      <c r="M31" s="306"/>
      <c r="N31" s="307"/>
    </row>
    <row r="32" spans="1:14" ht="12" customHeight="1" x14ac:dyDescent="0.25">
      <c r="A32" s="168">
        <v>16</v>
      </c>
      <c r="B32" s="255">
        <v>0</v>
      </c>
      <c r="C32" s="310" t="str">
        <f>'D102 RECONCILIATION'!B33</f>
        <v xml:space="preserve"> Finished Carpentry</v>
      </c>
      <c r="D32" s="310"/>
      <c r="E32" s="310"/>
      <c r="F32" s="70">
        <f>'D102 RECONCILIATION'!H33</f>
        <v>0</v>
      </c>
      <c r="G32" s="201">
        <v>0</v>
      </c>
      <c r="H32" s="73">
        <f>DSUM('D104B SUB DRAW'!$A$10:$J$81,'D104B SUB DRAW'!$G$10,'DSHA USE ONLY'!P$5:P$6)+DSUM('D106 VENDORS'!A12:$P$37,'D106 VENDORS'!$L$12,'DSHA USE ONLY'!P$5:P$6)</f>
        <v>0</v>
      </c>
      <c r="I32" s="202">
        <f t="shared" si="0"/>
        <v>0</v>
      </c>
      <c r="J32" s="151" t="str">
        <f t="shared" si="2"/>
        <v>0.00%</v>
      </c>
      <c r="K32" s="202">
        <f t="shared" si="1"/>
        <v>0</v>
      </c>
      <c r="M32" s="306"/>
      <c r="N32" s="307"/>
    </row>
    <row r="33" spans="1:14" ht="12" customHeight="1" x14ac:dyDescent="0.25">
      <c r="A33" s="168">
        <v>17</v>
      </c>
      <c r="B33" s="255">
        <v>0</v>
      </c>
      <c r="C33" s="310" t="str">
        <f>'D102 RECONCILIATION'!B34</f>
        <v xml:space="preserve"> Kitchen and Bathroom Cabinetry</v>
      </c>
      <c r="D33" s="310"/>
      <c r="E33" s="310"/>
      <c r="F33" s="70">
        <f>'D102 RECONCILIATION'!H34</f>
        <v>0</v>
      </c>
      <c r="G33" s="201">
        <v>0</v>
      </c>
      <c r="H33" s="73">
        <f>DSUM('D104B SUB DRAW'!$A$10:$J$81,'D104B SUB DRAW'!$G$10,'DSHA USE ONLY'!Q$5:Q$6)+DSUM('D106 VENDORS'!A12:$P$37,'D106 VENDORS'!$L$12,'DSHA USE ONLY'!Q$5:Q$6)</f>
        <v>0</v>
      </c>
      <c r="I33" s="202">
        <f t="shared" si="0"/>
        <v>0</v>
      </c>
      <c r="J33" s="151" t="str">
        <f t="shared" si="2"/>
        <v>0.00%</v>
      </c>
      <c r="K33" s="202">
        <f t="shared" si="1"/>
        <v>0</v>
      </c>
      <c r="M33" s="306"/>
      <c r="N33" s="307"/>
    </row>
    <row r="34" spans="1:14" ht="12" customHeight="1" x14ac:dyDescent="0.25">
      <c r="A34" s="168">
        <v>18</v>
      </c>
      <c r="B34" s="255">
        <v>0</v>
      </c>
      <c r="C34" s="310" t="str">
        <f>'D102 RECONCILIATION'!B35</f>
        <v xml:space="preserve"> Joint Sealant</v>
      </c>
      <c r="D34" s="310"/>
      <c r="E34" s="310"/>
      <c r="F34" s="70">
        <f>'D102 RECONCILIATION'!H35</f>
        <v>0</v>
      </c>
      <c r="G34" s="201">
        <v>0</v>
      </c>
      <c r="H34" s="73">
        <f>DSUM('D104B SUB DRAW'!$A$10:$J$81,'D104B SUB DRAW'!$G$10,'DSHA USE ONLY'!R$5:R$6)+DSUM('D106 VENDORS'!A12:$P$37,'D106 VENDORS'!$L$12,'DSHA USE ONLY'!R$5:R$6)</f>
        <v>0</v>
      </c>
      <c r="I34" s="202">
        <f t="shared" si="0"/>
        <v>0</v>
      </c>
      <c r="J34" s="151" t="str">
        <f t="shared" si="2"/>
        <v>0.00%</v>
      </c>
      <c r="K34" s="202">
        <f t="shared" si="1"/>
        <v>0</v>
      </c>
      <c r="M34" s="306"/>
      <c r="N34" s="307"/>
    </row>
    <row r="35" spans="1:14" ht="12" customHeight="1" x14ac:dyDescent="0.25">
      <c r="A35" s="168">
        <v>19</v>
      </c>
      <c r="B35" s="255">
        <v>0</v>
      </c>
      <c r="C35" s="310" t="str">
        <f>'D102 RECONCILIATION'!B36</f>
        <v xml:space="preserve"> Insulation</v>
      </c>
      <c r="D35" s="310"/>
      <c r="E35" s="310"/>
      <c r="F35" s="70">
        <f>'D102 RECONCILIATION'!H36</f>
        <v>0</v>
      </c>
      <c r="G35" s="201">
        <v>0</v>
      </c>
      <c r="H35" s="73">
        <f>DSUM('D104B SUB DRAW'!$A$10:$J$81,'D104B SUB DRAW'!$G$10,'DSHA USE ONLY'!S$5:S$6)+DSUM('D106 VENDORS'!A12:$P$37,'D106 VENDORS'!$L$12,'DSHA USE ONLY'!S$5:S$6)</f>
        <v>0</v>
      </c>
      <c r="I35" s="202">
        <f t="shared" si="0"/>
        <v>0</v>
      </c>
      <c r="J35" s="151" t="str">
        <f t="shared" si="2"/>
        <v>0.00%</v>
      </c>
      <c r="K35" s="202">
        <f t="shared" si="1"/>
        <v>0</v>
      </c>
      <c r="M35" s="306"/>
      <c r="N35" s="307"/>
    </row>
    <row r="36" spans="1:14" ht="12" customHeight="1" x14ac:dyDescent="0.25">
      <c r="A36" s="168">
        <v>20</v>
      </c>
      <c r="B36" s="255">
        <v>0</v>
      </c>
      <c r="C36" s="310" t="str">
        <f>'D102 RECONCILIATION'!B37</f>
        <v xml:space="preserve"> Roofing</v>
      </c>
      <c r="D36" s="310"/>
      <c r="E36" s="310"/>
      <c r="F36" s="70">
        <f>'D102 RECONCILIATION'!H37</f>
        <v>0</v>
      </c>
      <c r="G36" s="201">
        <v>0</v>
      </c>
      <c r="H36" s="73">
        <f>DSUM('D104B SUB DRAW'!$A$10:$J$81,'D104B SUB DRAW'!$G$10,'DSHA USE ONLY'!T$5:T$6)+DSUM('D106 VENDORS'!A12:$P$37,'D106 VENDORS'!$L$12,'DSHA USE ONLY'!T$5:T$6)</f>
        <v>0</v>
      </c>
      <c r="I36" s="202">
        <f t="shared" si="0"/>
        <v>0</v>
      </c>
      <c r="J36" s="151" t="str">
        <f t="shared" si="2"/>
        <v>0.00%</v>
      </c>
      <c r="K36" s="202">
        <f t="shared" si="1"/>
        <v>0</v>
      </c>
      <c r="M36" s="306"/>
      <c r="N36" s="307"/>
    </row>
    <row r="37" spans="1:14" ht="12" customHeight="1" x14ac:dyDescent="0.25">
      <c r="A37" s="168">
        <v>21</v>
      </c>
      <c r="B37" s="255">
        <v>0</v>
      </c>
      <c r="C37" s="310" t="str">
        <f>'D102 RECONCILIATION'!B38</f>
        <v xml:space="preserve"> Misc. Metals</v>
      </c>
      <c r="D37" s="310"/>
      <c r="E37" s="310"/>
      <c r="F37" s="70">
        <f>'D102 RECONCILIATION'!H38</f>
        <v>0</v>
      </c>
      <c r="G37" s="201">
        <v>0</v>
      </c>
      <c r="H37" s="73">
        <f>DSUM('D104B SUB DRAW'!$A$10:$J$81,'D104B SUB DRAW'!$G$10,'DSHA USE ONLY'!U$5:U$6)+DSUM('D106 VENDORS'!A12:$P$37,'D106 VENDORS'!$L$12,'DSHA USE ONLY'!U$5:U$6)</f>
        <v>0</v>
      </c>
      <c r="I37" s="202">
        <f t="shared" si="0"/>
        <v>0</v>
      </c>
      <c r="J37" s="151" t="str">
        <f t="shared" si="2"/>
        <v>0.00%</v>
      </c>
      <c r="K37" s="202">
        <f t="shared" si="1"/>
        <v>0</v>
      </c>
      <c r="M37" s="308"/>
      <c r="N37" s="309"/>
    </row>
    <row r="38" spans="1:14" ht="12" customHeight="1" x14ac:dyDescent="0.25">
      <c r="A38" s="168">
        <v>22</v>
      </c>
      <c r="B38" s="255">
        <v>0</v>
      </c>
      <c r="C38" s="310" t="str">
        <f>'D102 RECONCILIATION'!B39</f>
        <v xml:space="preserve"> Doors and Frames</v>
      </c>
      <c r="D38" s="310"/>
      <c r="E38" s="310"/>
      <c r="F38" s="70">
        <f>'D102 RECONCILIATION'!H39</f>
        <v>0</v>
      </c>
      <c r="G38" s="201">
        <v>0</v>
      </c>
      <c r="H38" s="73">
        <f>DSUM('D104B SUB DRAW'!$A$10:$J$81,'D104B SUB DRAW'!$G$10,'DSHA USE ONLY'!V$5:V$6)+DSUM('D106 VENDORS'!A12:$P$37,'D106 VENDORS'!$L$12,'DSHA USE ONLY'!V$5:V$6)</f>
        <v>0</v>
      </c>
      <c r="I38" s="202">
        <f t="shared" si="0"/>
        <v>0</v>
      </c>
      <c r="J38" s="151" t="str">
        <f t="shared" si="2"/>
        <v>0.00%</v>
      </c>
      <c r="K38" s="202">
        <f t="shared" si="1"/>
        <v>0</v>
      </c>
    </row>
    <row r="39" spans="1:14" ht="12" customHeight="1" x14ac:dyDescent="0.25">
      <c r="A39" s="168">
        <v>23</v>
      </c>
      <c r="B39" s="255">
        <v>0</v>
      </c>
      <c r="C39" s="310" t="str">
        <f>'D102 RECONCILIATION'!B40</f>
        <v xml:space="preserve"> Windows</v>
      </c>
      <c r="D39" s="310"/>
      <c r="E39" s="310"/>
      <c r="F39" s="70">
        <f>'D102 RECONCILIATION'!H40</f>
        <v>0</v>
      </c>
      <c r="G39" s="201">
        <v>0</v>
      </c>
      <c r="H39" s="73">
        <f>DSUM('D104B SUB DRAW'!$A$10:$J$81,'D104B SUB DRAW'!$G$10,'DSHA USE ONLY'!W$5:W$6)+DSUM('D106 VENDORS'!A12:$P$37,'D106 VENDORS'!$L$12,'DSHA USE ONLY'!W$5:W$6)</f>
        <v>0</v>
      </c>
      <c r="I39" s="202">
        <f t="shared" si="0"/>
        <v>0</v>
      </c>
      <c r="J39" s="151" t="str">
        <f t="shared" si="2"/>
        <v>0.00%</v>
      </c>
      <c r="K39" s="202">
        <f t="shared" si="1"/>
        <v>0</v>
      </c>
    </row>
    <row r="40" spans="1:14" ht="12" customHeight="1" x14ac:dyDescent="0.25">
      <c r="A40" s="168">
        <v>24</v>
      </c>
      <c r="B40" s="255">
        <v>0</v>
      </c>
      <c r="C40" s="310" t="str">
        <f>'D102 RECONCILIATION'!B41</f>
        <v xml:space="preserve"> Drywall</v>
      </c>
      <c r="D40" s="310"/>
      <c r="E40" s="310"/>
      <c r="F40" s="70">
        <f>'D102 RECONCILIATION'!H41</f>
        <v>0</v>
      </c>
      <c r="G40" s="201">
        <v>0</v>
      </c>
      <c r="H40" s="73">
        <f>DSUM('D104B SUB DRAW'!$A$10:$J$81,'D104B SUB DRAW'!$G$10,'DSHA USE ONLY'!X$5:X$6)+DSUM('D106 VENDORS'!A12:$P$37,'D106 VENDORS'!$L$12,'DSHA USE ONLY'!X$5:X$6)</f>
        <v>0</v>
      </c>
      <c r="I40" s="202">
        <f t="shared" si="0"/>
        <v>0</v>
      </c>
      <c r="J40" s="151" t="str">
        <f t="shared" si="2"/>
        <v>0.00%</v>
      </c>
      <c r="K40" s="202">
        <f t="shared" si="1"/>
        <v>0</v>
      </c>
    </row>
    <row r="41" spans="1:14" ht="12" customHeight="1" x14ac:dyDescent="0.25">
      <c r="A41" s="168">
        <v>25</v>
      </c>
      <c r="B41" s="255">
        <v>0</v>
      </c>
      <c r="C41" s="310" t="str">
        <f>'D102 RECONCILIATION'!B42</f>
        <v xml:space="preserve"> Vinyl (VCP, VCT, etc.)</v>
      </c>
      <c r="D41" s="310"/>
      <c r="E41" s="310"/>
      <c r="F41" s="70">
        <f>'D102 RECONCILIATION'!H42</f>
        <v>0</v>
      </c>
      <c r="G41" s="201">
        <v>0</v>
      </c>
      <c r="H41" s="73">
        <f>DSUM('D104B SUB DRAW'!$A$10:$J$81,'D104B SUB DRAW'!$G$10,'DSHA USE ONLY'!Y$5:Y$6)+DSUM('D106 VENDORS'!A12:$P$37,'D106 VENDORS'!$L$12,'DSHA USE ONLY'!Y$5:Y$6)</f>
        <v>0</v>
      </c>
      <c r="I41" s="202">
        <f t="shared" si="0"/>
        <v>0</v>
      </c>
      <c r="J41" s="151" t="str">
        <f t="shared" si="2"/>
        <v>0.00%</v>
      </c>
      <c r="K41" s="202">
        <f t="shared" si="1"/>
        <v>0</v>
      </c>
    </row>
    <row r="42" spans="1:14" ht="12" customHeight="1" x14ac:dyDescent="0.25">
      <c r="A42" s="168">
        <v>26</v>
      </c>
      <c r="B42" s="255">
        <v>0</v>
      </c>
      <c r="C42" s="310" t="str">
        <f>'D102 RECONCILIATION'!B43</f>
        <v xml:space="preserve"> Carpet</v>
      </c>
      <c r="D42" s="310"/>
      <c r="E42" s="310"/>
      <c r="F42" s="70">
        <f>'D102 RECONCILIATION'!H43</f>
        <v>0</v>
      </c>
      <c r="G42" s="201">
        <v>0</v>
      </c>
      <c r="H42" s="73">
        <f>DSUM('D104B SUB DRAW'!$A$10:$J$81,'D104B SUB DRAW'!$G$10,'DSHA USE ONLY'!Z$5:Z$6)+DSUM('D106 VENDORS'!A12:$P$37,'D106 VENDORS'!$L$12,'DSHA USE ONLY'!Z$5:Z$6)</f>
        <v>0</v>
      </c>
      <c r="I42" s="202">
        <f t="shared" si="0"/>
        <v>0</v>
      </c>
      <c r="J42" s="151" t="str">
        <f t="shared" si="2"/>
        <v>0.00%</v>
      </c>
      <c r="K42" s="202">
        <f t="shared" si="1"/>
        <v>0</v>
      </c>
    </row>
    <row r="43" spans="1:14" ht="12" customHeight="1" x14ac:dyDescent="0.25">
      <c r="A43" s="168">
        <v>27</v>
      </c>
      <c r="B43" s="255">
        <v>0</v>
      </c>
      <c r="C43" s="310" t="str">
        <f>'D102 RECONCILIATION'!B44</f>
        <v xml:space="preserve"> Ceramic Tile</v>
      </c>
      <c r="D43" s="310"/>
      <c r="E43" s="310"/>
      <c r="F43" s="70">
        <f>'D102 RECONCILIATION'!H44</f>
        <v>0</v>
      </c>
      <c r="G43" s="201">
        <v>0</v>
      </c>
      <c r="H43" s="73">
        <f>DSUM('D104B SUB DRAW'!$A$10:$J$81,'D104B SUB DRAW'!$G$10,'DSHA USE ONLY'!AA$5:AA$6)+DSUM('D106 VENDORS'!A12:$P$37,'D106 VENDORS'!$L$12,'DSHA USE ONLY'!AA$5:AA$6)</f>
        <v>0</v>
      </c>
      <c r="I43" s="202">
        <f t="shared" si="0"/>
        <v>0</v>
      </c>
      <c r="J43" s="151" t="str">
        <f t="shared" si="2"/>
        <v>0.00%</v>
      </c>
      <c r="K43" s="202">
        <f t="shared" si="1"/>
        <v>0</v>
      </c>
    </row>
    <row r="44" spans="1:14" ht="12" customHeight="1" x14ac:dyDescent="0.25">
      <c r="A44" s="168">
        <v>28</v>
      </c>
      <c r="B44" s="255">
        <v>0</v>
      </c>
      <c r="C44" s="310" t="str">
        <f>'D102 RECONCILIATION'!B45</f>
        <v xml:space="preserve"> Painting</v>
      </c>
      <c r="D44" s="310"/>
      <c r="E44" s="310"/>
      <c r="F44" s="70">
        <f>'D102 RECONCILIATION'!H45</f>
        <v>0</v>
      </c>
      <c r="G44" s="201">
        <v>0</v>
      </c>
      <c r="H44" s="73">
        <f>DSUM('D104B SUB DRAW'!$A$10:$J$81,'D104B SUB DRAW'!$G$10,'DSHA USE ONLY'!AB$5:AB$6)+DSUM('D106 VENDORS'!A12:$P$37,'D106 VENDORS'!$L$12,'DSHA USE ONLY'!AB$5:AB$6)</f>
        <v>0</v>
      </c>
      <c r="I44" s="202">
        <f t="shared" si="0"/>
        <v>0</v>
      </c>
      <c r="J44" s="151" t="str">
        <f t="shared" si="2"/>
        <v>0.00%</v>
      </c>
      <c r="K44" s="202">
        <f t="shared" si="1"/>
        <v>0</v>
      </c>
    </row>
    <row r="45" spans="1:14" ht="12" customHeight="1" x14ac:dyDescent="0.25">
      <c r="A45" s="168">
        <v>29</v>
      </c>
      <c r="B45" s="255">
        <v>0</v>
      </c>
      <c r="C45" s="310" t="str">
        <f>'D102 RECONCILIATION'!B46</f>
        <v xml:space="preserve"> Window Treatments (Blinds, Curtains, Etc.)</v>
      </c>
      <c r="D45" s="310"/>
      <c r="E45" s="310"/>
      <c r="F45" s="70">
        <f>'D102 RECONCILIATION'!H46</f>
        <v>0</v>
      </c>
      <c r="G45" s="201">
        <v>0</v>
      </c>
      <c r="H45" s="73">
        <f>DSUM('D104B SUB DRAW'!$A$10:$J$81,'D104B SUB DRAW'!$G$10,'DSHA USE ONLY'!AC$5:AC$6)+DSUM('D106 VENDORS'!A12:$P$37,'D106 VENDORS'!$L$12,'DSHA USE ONLY'!AC$5:AC$6)</f>
        <v>0</v>
      </c>
      <c r="I45" s="202">
        <f t="shared" si="0"/>
        <v>0</v>
      </c>
      <c r="J45" s="151" t="str">
        <f t="shared" si="2"/>
        <v>0.00%</v>
      </c>
      <c r="K45" s="202">
        <f t="shared" si="1"/>
        <v>0</v>
      </c>
    </row>
    <row r="46" spans="1:14" ht="12" customHeight="1" x14ac:dyDescent="0.25">
      <c r="A46" s="168">
        <v>30</v>
      </c>
      <c r="B46" s="255">
        <v>0</v>
      </c>
      <c r="C46" s="310" t="str">
        <f>'D102 RECONCILIATION'!B47</f>
        <v xml:space="preserve"> Specialties</v>
      </c>
      <c r="D46" s="310"/>
      <c r="E46" s="310"/>
      <c r="F46" s="70">
        <f>'D102 RECONCILIATION'!H47</f>
        <v>0</v>
      </c>
      <c r="G46" s="201">
        <v>0</v>
      </c>
      <c r="H46" s="73">
        <f>DSUM('D104B SUB DRAW'!$A$10:$J$81,'D104B SUB DRAW'!$G$10,'DSHA USE ONLY'!AD$5:AD$6)+DSUM('D106 VENDORS'!A12:$P$37,'D106 VENDORS'!$L$12,'DSHA USE ONLY'!AD$5:AD$6)</f>
        <v>0</v>
      </c>
      <c r="I46" s="202">
        <f t="shared" si="0"/>
        <v>0</v>
      </c>
      <c r="J46" s="151" t="str">
        <f t="shared" si="2"/>
        <v>0.00%</v>
      </c>
      <c r="K46" s="202">
        <f t="shared" si="1"/>
        <v>0</v>
      </c>
    </row>
    <row r="47" spans="1:14" ht="12" customHeight="1" x14ac:dyDescent="0.25">
      <c r="A47" s="168">
        <v>31</v>
      </c>
      <c r="B47" s="255">
        <v>0</v>
      </c>
      <c r="C47" s="310" t="str">
        <f>'D102 RECONCILIATION'!B48</f>
        <v xml:space="preserve"> Toilet Accessories</v>
      </c>
      <c r="D47" s="310"/>
      <c r="E47" s="310"/>
      <c r="F47" s="70">
        <f>'D102 RECONCILIATION'!H48</f>
        <v>0</v>
      </c>
      <c r="G47" s="201">
        <v>0</v>
      </c>
      <c r="H47" s="73">
        <f>DSUM('D104B SUB DRAW'!$A$10:$J$81,'D104B SUB DRAW'!$G$10,'DSHA USE ONLY'!AE$5:AE$6)+DSUM('D106 VENDORS'!A12:$P$37,'D106 VENDORS'!$L$12,'DSHA USE ONLY'!AE$5:AE$6)</f>
        <v>0</v>
      </c>
      <c r="I47" s="202">
        <f t="shared" si="0"/>
        <v>0</v>
      </c>
      <c r="J47" s="151" t="str">
        <f t="shared" si="2"/>
        <v>0.00%</v>
      </c>
      <c r="K47" s="202">
        <f t="shared" si="1"/>
        <v>0</v>
      </c>
    </row>
    <row r="48" spans="1:14" ht="12" customHeight="1" x14ac:dyDescent="0.25">
      <c r="A48" s="168">
        <v>32</v>
      </c>
      <c r="B48" s="255">
        <v>0</v>
      </c>
      <c r="C48" s="310" t="str">
        <f>'D102 RECONCILIATION'!B49</f>
        <v xml:space="preserve"> Appliances</v>
      </c>
      <c r="D48" s="310"/>
      <c r="E48" s="310"/>
      <c r="F48" s="70">
        <f>'D102 RECONCILIATION'!H49</f>
        <v>0</v>
      </c>
      <c r="G48" s="201">
        <v>0</v>
      </c>
      <c r="H48" s="73">
        <f>DSUM('D104B SUB DRAW'!$A$10:$J$81,'D104B SUB DRAW'!$G$10,'DSHA USE ONLY'!AF$5:AF$6)+DSUM('D106 VENDORS'!A12:$P$37,'D106 VENDORS'!$L$12,'DSHA USE ONLY'!AF$5:AF$6)</f>
        <v>0</v>
      </c>
      <c r="I48" s="202">
        <f t="shared" si="0"/>
        <v>0</v>
      </c>
      <c r="J48" s="151" t="str">
        <f t="shared" si="2"/>
        <v>0.00%</v>
      </c>
      <c r="K48" s="202">
        <f t="shared" si="1"/>
        <v>0</v>
      </c>
    </row>
    <row r="49" spans="1:11" ht="12" customHeight="1" x14ac:dyDescent="0.25">
      <c r="A49" s="168">
        <v>33</v>
      </c>
      <c r="B49" s="255">
        <v>0</v>
      </c>
      <c r="C49" s="310" t="str">
        <f>'D102 RECONCILIATION'!B50</f>
        <v xml:space="preserve"> Elevators</v>
      </c>
      <c r="D49" s="310"/>
      <c r="E49" s="310"/>
      <c r="F49" s="70">
        <f>'D102 RECONCILIATION'!H50</f>
        <v>0</v>
      </c>
      <c r="G49" s="201">
        <v>0</v>
      </c>
      <c r="H49" s="73">
        <f>DSUM('D104B SUB DRAW'!$A$10:$J$81,'D104B SUB DRAW'!$G$10,'DSHA USE ONLY'!AG$5:AG$6)+DSUM('D106 VENDORS'!A12:$P$37,'D106 VENDORS'!$L$12,'DSHA USE ONLY'!AG$5:AG$6)</f>
        <v>0</v>
      </c>
      <c r="I49" s="202">
        <f t="shared" si="0"/>
        <v>0</v>
      </c>
      <c r="J49" s="151" t="str">
        <f t="shared" si="2"/>
        <v>0.00%</v>
      </c>
      <c r="K49" s="202">
        <f>F49-I49</f>
        <v>0</v>
      </c>
    </row>
    <row r="50" spans="1:11" ht="12" customHeight="1" x14ac:dyDescent="0.25">
      <c r="A50" s="168">
        <v>34</v>
      </c>
      <c r="B50" s="255">
        <v>0</v>
      </c>
      <c r="C50" s="310" t="str">
        <f>'D102 RECONCILIATION'!B51</f>
        <v xml:space="preserve"> Plumbing</v>
      </c>
      <c r="D50" s="310"/>
      <c r="E50" s="310"/>
      <c r="F50" s="70">
        <f>'D102 RECONCILIATION'!H51</f>
        <v>0</v>
      </c>
      <c r="G50" s="201">
        <v>0</v>
      </c>
      <c r="H50" s="73">
        <f>DSUM('D104B SUB DRAW'!$A$10:$J$81,'D104B SUB DRAW'!$G$10,'DSHA USE ONLY'!AH$5:AH$6)+DSUM('D106 VENDORS'!A12:$P$37,'D106 VENDORS'!$L$12,'DSHA USE ONLY'!AH$5:AH$6)</f>
        <v>0</v>
      </c>
      <c r="I50" s="202">
        <f t="shared" si="0"/>
        <v>0</v>
      </c>
      <c r="J50" s="151" t="str">
        <f t="shared" si="2"/>
        <v>0.00%</v>
      </c>
      <c r="K50" s="202">
        <f t="shared" si="1"/>
        <v>0</v>
      </c>
    </row>
    <row r="51" spans="1:11" ht="12" customHeight="1" x14ac:dyDescent="0.25">
      <c r="A51" s="168">
        <v>35</v>
      </c>
      <c r="B51" s="255">
        <v>0</v>
      </c>
      <c r="C51" s="310" t="str">
        <f>'D102 RECONCILIATION'!B52</f>
        <v xml:space="preserve"> Sprinklers</v>
      </c>
      <c r="D51" s="310"/>
      <c r="E51" s="310"/>
      <c r="F51" s="70">
        <f>'D102 RECONCILIATION'!H52</f>
        <v>0</v>
      </c>
      <c r="G51" s="201">
        <v>0</v>
      </c>
      <c r="H51" s="73">
        <f>DSUM('D104B SUB DRAW'!$A$10:$J$81,'D104B SUB DRAW'!$G$10,'DSHA USE ONLY'!AI$5:AI$6)+DSUM('D106 VENDORS'!A12:$P$37,'D106 VENDORS'!$L$12,'DSHA USE ONLY'!AI$5:AI$6)</f>
        <v>0</v>
      </c>
      <c r="I51" s="202">
        <f t="shared" si="0"/>
        <v>0</v>
      </c>
      <c r="J51" s="151" t="str">
        <f t="shared" si="2"/>
        <v>0.00%</v>
      </c>
      <c r="K51" s="202">
        <f t="shared" si="1"/>
        <v>0</v>
      </c>
    </row>
    <row r="52" spans="1:11" ht="12" customHeight="1" x14ac:dyDescent="0.25">
      <c r="A52" s="168">
        <v>36</v>
      </c>
      <c r="B52" s="255">
        <v>0</v>
      </c>
      <c r="C52" s="310" t="str">
        <f>'D102 RECONCILIATION'!B53</f>
        <v xml:space="preserve"> HVAC</v>
      </c>
      <c r="D52" s="310"/>
      <c r="E52" s="310"/>
      <c r="F52" s="70">
        <f>'D102 RECONCILIATION'!H53</f>
        <v>0</v>
      </c>
      <c r="G52" s="201">
        <v>0</v>
      </c>
      <c r="H52" s="73">
        <f>DSUM('D104B SUB DRAW'!$A$10:$J$81,'D104B SUB DRAW'!$G$10,'DSHA USE ONLY'!AJ$5:AJ$6)+DSUM('D106 VENDORS'!A12:$P$37,'D106 VENDORS'!$L$12,'DSHA USE ONLY'!AJ$5:AJ$6)</f>
        <v>0</v>
      </c>
      <c r="I52" s="202">
        <f t="shared" si="0"/>
        <v>0</v>
      </c>
      <c r="J52" s="151" t="str">
        <f t="shared" si="2"/>
        <v>0.00%</v>
      </c>
      <c r="K52" s="202">
        <f t="shared" si="1"/>
        <v>0</v>
      </c>
    </row>
    <row r="53" spans="1:11" ht="12" customHeight="1" x14ac:dyDescent="0.25">
      <c r="A53" s="168">
        <v>37</v>
      </c>
      <c r="B53" s="255">
        <v>0</v>
      </c>
      <c r="C53" s="310" t="str">
        <f>'D102 RECONCILIATION'!B54</f>
        <v xml:space="preserve"> Electrical</v>
      </c>
      <c r="D53" s="310"/>
      <c r="E53" s="310"/>
      <c r="F53" s="70">
        <f>'D102 RECONCILIATION'!H54</f>
        <v>0</v>
      </c>
      <c r="G53" s="201">
        <v>0</v>
      </c>
      <c r="H53" s="73">
        <f>DSUM('D104B SUB DRAW'!$A$10:$J$81,'D104B SUB DRAW'!$G$10,'DSHA USE ONLY'!AK$5:AK$6)+DSUM('D106 VENDORS'!A12:$P$37,'D106 VENDORS'!$L$12,'DSHA USE ONLY'!AK$5:AK$6)</f>
        <v>0</v>
      </c>
      <c r="I53" s="202">
        <f t="shared" si="0"/>
        <v>0</v>
      </c>
      <c r="J53" s="151" t="str">
        <f t="shared" si="2"/>
        <v>0.00%</v>
      </c>
      <c r="K53" s="202">
        <f t="shared" si="1"/>
        <v>0</v>
      </c>
    </row>
    <row r="54" spans="1:11" ht="12" customHeight="1" x14ac:dyDescent="0.25">
      <c r="A54" s="168">
        <v>38</v>
      </c>
      <c r="B54" s="255">
        <v>0</v>
      </c>
      <c r="C54" s="310" t="str">
        <f>'D102 RECONCILIATION'!B55</f>
        <v xml:space="preserve"> Fire Alarms/Security Systems</v>
      </c>
      <c r="D54" s="310"/>
      <c r="E54" s="310"/>
      <c r="F54" s="70">
        <f>'D102 RECONCILIATION'!H55</f>
        <v>0</v>
      </c>
      <c r="G54" s="201">
        <v>0</v>
      </c>
      <c r="H54" s="73">
        <f>DSUM('D104B SUB DRAW'!$A$10:$J$81,'D104B SUB DRAW'!$G$10,'DSHA USE ONLY'!AL$5:AL$6)+DSUM('D106 VENDORS'!A12:$P$37,'D106 VENDORS'!$L$12,'DSHA USE ONLY'!AL$5:AL$6)</f>
        <v>0</v>
      </c>
      <c r="I54" s="202">
        <f t="shared" si="0"/>
        <v>0</v>
      </c>
      <c r="J54" s="151" t="str">
        <f t="shared" si="2"/>
        <v>0.00%</v>
      </c>
      <c r="K54" s="202">
        <f t="shared" si="1"/>
        <v>0</v>
      </c>
    </row>
    <row r="55" spans="1:11" ht="12" customHeight="1" x14ac:dyDescent="0.25">
      <c r="A55" s="168">
        <v>39</v>
      </c>
      <c r="B55" s="255">
        <v>0</v>
      </c>
      <c r="C55" s="310" t="str">
        <f>'D102 RECONCILIATION'!B56</f>
        <v xml:space="preserve"> Energy/Solar</v>
      </c>
      <c r="D55" s="310"/>
      <c r="E55" s="310"/>
      <c r="F55" s="70">
        <f>'D102 RECONCILIATION'!H56</f>
        <v>0</v>
      </c>
      <c r="G55" s="201">
        <v>0</v>
      </c>
      <c r="H55" s="73">
        <f>DSUM('D104B SUB DRAW'!$A$10:$J$81,'D104B SUB DRAW'!$G$10,'DSHA USE ONLY'!AM$5:AM$6)+DSUM('D106 VENDORS'!A12:$P$37,'D106 VENDORS'!$L$12,'DSHA USE ONLY'!AM$5:AM$6)</f>
        <v>0</v>
      </c>
      <c r="I55" s="202">
        <f t="shared" si="0"/>
        <v>0</v>
      </c>
      <c r="J55" s="151" t="str">
        <f t="shared" si="2"/>
        <v>0.00%</v>
      </c>
      <c r="K55" s="202">
        <f t="shared" si="1"/>
        <v>0</v>
      </c>
    </row>
    <row r="56" spans="1:11" ht="12" customHeight="1" x14ac:dyDescent="0.25">
      <c r="A56" s="168">
        <v>40</v>
      </c>
      <c r="B56" s="255">
        <v>0</v>
      </c>
      <c r="C56" s="310" t="str">
        <f>'D102 RECONCILIATION'!B57</f>
        <v xml:space="preserve"> Termite Protection/Pest Control</v>
      </c>
      <c r="D56" s="310"/>
      <c r="E56" s="310"/>
      <c r="F56" s="70">
        <f>'D102 RECONCILIATION'!H57</f>
        <v>0</v>
      </c>
      <c r="G56" s="201">
        <v>0</v>
      </c>
      <c r="H56" s="73">
        <f>DSUM('D104B SUB DRAW'!$A$10:$J$81,'D104B SUB DRAW'!$G$10,'DSHA USE ONLY'!AN$5:AN$6)+DSUM('D106 VENDORS'!A12:$P$37,'D106 VENDORS'!$L$12,'DSHA USE ONLY'!AN$5:AN$6)</f>
        <v>0</v>
      </c>
      <c r="I56" s="202">
        <f t="shared" si="0"/>
        <v>0</v>
      </c>
      <c r="J56" s="151" t="str">
        <f t="shared" si="2"/>
        <v>0.00%</v>
      </c>
      <c r="K56" s="202">
        <f t="shared" si="1"/>
        <v>0</v>
      </c>
    </row>
    <row r="57" spans="1:11" ht="12" customHeight="1" x14ac:dyDescent="0.25">
      <c r="A57" s="168">
        <v>41</v>
      </c>
      <c r="B57" s="255">
        <v>0</v>
      </c>
      <c r="C57" s="200" t="str">
        <f>'D102 RECONCILIATION'!B58</f>
        <v xml:space="preserve"> Misc Bldg:</v>
      </c>
      <c r="D57" s="314" t="str">
        <f>'D102 RECONCILIATION'!C58</f>
        <v>Specify Here</v>
      </c>
      <c r="E57" s="315"/>
      <c r="F57" s="70">
        <f>'D102 RECONCILIATION'!H58</f>
        <v>0</v>
      </c>
      <c r="G57" s="201">
        <v>0</v>
      </c>
      <c r="H57" s="73">
        <f>DSUM('D104B SUB DRAW'!$A$10:$J$81,'D104B SUB DRAW'!$G$10,'DSHA USE ONLY'!AO$5:AO$6)+DSUM('D106 VENDORS'!A12:$P$37,'D106 VENDORS'!$L$12,'DSHA USE ONLY'!AO$5:AO$6)</f>
        <v>0</v>
      </c>
      <c r="I57" s="202">
        <f t="shared" si="0"/>
        <v>0</v>
      </c>
      <c r="J57" s="151" t="str">
        <f t="shared" si="2"/>
        <v>0.00%</v>
      </c>
      <c r="K57" s="202">
        <f t="shared" si="1"/>
        <v>0</v>
      </c>
    </row>
    <row r="58" spans="1:11" ht="12" customHeight="1" x14ac:dyDescent="0.25">
      <c r="A58" s="168">
        <v>42</v>
      </c>
      <c r="B58" s="255">
        <v>0</v>
      </c>
      <c r="C58" s="219" t="str">
        <f>'D102 RECONCILIATION'!B59</f>
        <v xml:space="preserve"> Misc Bldg:</v>
      </c>
      <c r="D58" s="314" t="str">
        <f>'D102 RECONCILIATION'!C59</f>
        <v>Specify Here</v>
      </c>
      <c r="E58" s="315"/>
      <c r="F58" s="70">
        <f>'D102 RECONCILIATION'!H59</f>
        <v>0</v>
      </c>
      <c r="G58" s="234">
        <v>0</v>
      </c>
      <c r="H58" s="73">
        <f>DSUM('D104B SUB DRAW'!$A$10:$J$81,'D104B SUB DRAW'!$G$10,'DSHA USE ONLY'!AP$5:AP$6)+DSUM('D106 VENDORS'!A12:$P$37,'D106 VENDORS'!$L$12,'DSHA USE ONLY'!AP$5:AP$6)</f>
        <v>0</v>
      </c>
      <c r="I58" s="236">
        <f t="shared" ref="I58" si="3">G58+H58</f>
        <v>0</v>
      </c>
      <c r="J58" s="151" t="str">
        <f t="shared" si="2"/>
        <v>0.00%</v>
      </c>
      <c r="K58" s="236">
        <f t="shared" ref="K58" si="4">F58-I58</f>
        <v>0</v>
      </c>
    </row>
    <row r="59" spans="1:11" ht="12" customHeight="1" thickBot="1" x14ac:dyDescent="0.3">
      <c r="A59" s="169">
        <v>43</v>
      </c>
      <c r="B59" s="256">
        <v>0</v>
      </c>
      <c r="C59" s="316" t="str">
        <f>'D102 RECONCILIATION'!B60</f>
        <v xml:space="preserve"> Separate Community Building</v>
      </c>
      <c r="D59" s="317"/>
      <c r="E59" s="318"/>
      <c r="F59" s="71">
        <f>'D102 RECONCILIATION'!H60</f>
        <v>0</v>
      </c>
      <c r="G59" s="100">
        <v>0</v>
      </c>
      <c r="H59" s="74">
        <f>DSUM('D104B SUB DRAW'!$A$10:$J$81,'D104B SUB DRAW'!$G$10,'DSHA USE ONLY'!AQ$5:AQ$6)+DSUM('D106 VENDORS'!A12:$P$37,'D106 VENDORS'!$L$12,'DSHA USE ONLY'!AQ$5:AQ$6)</f>
        <v>0</v>
      </c>
      <c r="I59" s="32">
        <f t="shared" si="0"/>
        <v>0</v>
      </c>
      <c r="J59" s="152" t="str">
        <f>IFERROR(I59/F59,"0.00%")</f>
        <v>0.00%</v>
      </c>
      <c r="K59" s="32">
        <f t="shared" si="1"/>
        <v>0</v>
      </c>
    </row>
    <row r="60" spans="1:11" s="3" customFormat="1" ht="12" customHeight="1" x14ac:dyDescent="0.25">
      <c r="A60" s="208"/>
      <c r="B60" s="208"/>
      <c r="C60" s="343" t="s">
        <v>45</v>
      </c>
      <c r="D60" s="344"/>
      <c r="E60" s="345"/>
      <c r="F60" s="102">
        <f>SUBTOTAL(9,F17:F59)</f>
        <v>0</v>
      </c>
      <c r="G60" s="101">
        <f>SUBTOTAL(9,G17:G59)</f>
        <v>0</v>
      </c>
      <c r="H60" s="102">
        <f>SUBTOTAL(9,H17:H59)</f>
        <v>0</v>
      </c>
      <c r="I60" s="101">
        <f>SUBTOTAL(9,I17:I59)</f>
        <v>0</v>
      </c>
      <c r="J60" s="209" t="str">
        <f t="shared" ref="J60:J65" si="5">IFERROR(I60/F60,"0%")</f>
        <v>0%</v>
      </c>
      <c r="K60" s="101">
        <f>SUBTOTAL(9,K17:K59)</f>
        <v>0</v>
      </c>
    </row>
    <row r="61" spans="1:11" s="184" customFormat="1" ht="12" customHeight="1" x14ac:dyDescent="0.25">
      <c r="A61" s="170" t="s">
        <v>50</v>
      </c>
      <c r="B61" s="170"/>
      <c r="C61" s="312" t="str">
        <f>+'D102 RECONCILIATION'!B62</f>
        <v xml:space="preserve"> General Requirements</v>
      </c>
      <c r="D61" s="313"/>
      <c r="E61" s="220" t="str">
        <f>'D102 RECONCILIATION'!D62</f>
        <v>%</v>
      </c>
      <c r="F61" s="70">
        <f>'D102 RECONCILIATION'!H62</f>
        <v>0</v>
      </c>
      <c r="G61" s="201">
        <v>0</v>
      </c>
      <c r="H61" s="36">
        <f>(F61*ROUND(J60,4))-G61</f>
        <v>0</v>
      </c>
      <c r="I61" s="33">
        <f>G61+H61</f>
        <v>0</v>
      </c>
      <c r="J61" s="153" t="str">
        <f t="shared" si="5"/>
        <v>0%</v>
      </c>
      <c r="K61" s="202">
        <f t="shared" si="1"/>
        <v>0</v>
      </c>
    </row>
    <row r="62" spans="1:11" s="3" customFormat="1" ht="12" customHeight="1" x14ac:dyDescent="0.25">
      <c r="A62" s="258" t="s">
        <v>50</v>
      </c>
      <c r="B62" s="258"/>
      <c r="C62" s="312" t="str">
        <f>'D102 RECONCILIATION'!B63</f>
        <v xml:space="preserve"> Builder Overhead &amp; Profit</v>
      </c>
      <c r="D62" s="313"/>
      <c r="E62" s="220" t="str">
        <f>'D102 RECONCILIATION'!D63</f>
        <v>%</v>
      </c>
      <c r="F62" s="70">
        <f>'D102 RECONCILIATION'!H63</f>
        <v>0</v>
      </c>
      <c r="G62" s="234">
        <v>0</v>
      </c>
      <c r="H62" s="36">
        <f>(F62*ROUND(J60,4))-G62</f>
        <v>0</v>
      </c>
      <c r="I62" s="36">
        <f t="shared" ref="I62:I67" si="6">G62+H62</f>
        <v>0</v>
      </c>
      <c r="J62" s="151" t="str">
        <f t="shared" si="5"/>
        <v>0%</v>
      </c>
      <c r="K62" s="236">
        <f t="shared" si="1"/>
        <v>0</v>
      </c>
    </row>
    <row r="63" spans="1:11" s="232" customFormat="1" ht="12" customHeight="1" x14ac:dyDescent="0.25">
      <c r="A63" s="258" t="s">
        <v>50</v>
      </c>
      <c r="B63" s="258"/>
      <c r="C63" s="312" t="str">
        <f>'D102 RECONCILIATION'!B64</f>
        <v xml:space="preserve"> Performance and Payment Bond</v>
      </c>
      <c r="D63" s="313"/>
      <c r="E63" s="319"/>
      <c r="F63" s="70">
        <f>'D102 RECONCILIATION'!H64</f>
        <v>0</v>
      </c>
      <c r="G63" s="234">
        <v>0</v>
      </c>
      <c r="H63" s="234">
        <v>0</v>
      </c>
      <c r="I63" s="36">
        <f t="shared" si="6"/>
        <v>0</v>
      </c>
      <c r="J63" s="151" t="str">
        <f t="shared" si="5"/>
        <v>0%</v>
      </c>
      <c r="K63" s="236">
        <f t="shared" si="1"/>
        <v>0</v>
      </c>
    </row>
    <row r="64" spans="1:11" s="232" customFormat="1" ht="12" customHeight="1" thickBot="1" x14ac:dyDescent="0.3">
      <c r="A64" s="257" t="s">
        <v>50</v>
      </c>
      <c r="B64" s="257"/>
      <c r="C64" s="320" t="str">
        <f>'D102 RECONCILIATION'!B65</f>
        <v xml:space="preserve"> Cost Certification</v>
      </c>
      <c r="D64" s="321"/>
      <c r="E64" s="322"/>
      <c r="F64" s="70">
        <f>'D102 RECONCILIATION'!H65</f>
        <v>0</v>
      </c>
      <c r="G64" s="234">
        <v>0</v>
      </c>
      <c r="H64" s="234">
        <v>0</v>
      </c>
      <c r="I64" s="36">
        <f t="shared" si="6"/>
        <v>0</v>
      </c>
      <c r="J64" s="151" t="str">
        <f t="shared" si="5"/>
        <v>0%</v>
      </c>
      <c r="K64" s="236">
        <f t="shared" si="1"/>
        <v>0</v>
      </c>
    </row>
    <row r="65" spans="1:11" s="3" customFormat="1" ht="12" customHeight="1" thickBot="1" x14ac:dyDescent="0.3">
      <c r="A65" s="212"/>
      <c r="B65" s="212"/>
      <c r="C65" s="311" t="s">
        <v>46</v>
      </c>
      <c r="D65" s="311"/>
      <c r="E65" s="311"/>
      <c r="F65" s="213">
        <f>SUBTOTAL(9,F17:F64)</f>
        <v>0</v>
      </c>
      <c r="G65" s="214">
        <f>SUBTOTAL(9,G17:G64)</f>
        <v>0</v>
      </c>
      <c r="H65" s="213">
        <f>SUBTOTAL(9,H17:H64)</f>
        <v>0</v>
      </c>
      <c r="I65" s="214">
        <f>SUBTOTAL(9,I17:I64)</f>
        <v>0</v>
      </c>
      <c r="J65" s="215" t="str">
        <f t="shared" si="5"/>
        <v>0%</v>
      </c>
      <c r="K65" s="214">
        <f>SUBTOTAL(9,K17:K64)</f>
        <v>0</v>
      </c>
    </row>
    <row r="66" spans="1:11" s="3" customFormat="1" ht="12" customHeight="1" x14ac:dyDescent="0.25">
      <c r="A66" s="21" t="s">
        <v>51</v>
      </c>
      <c r="B66" s="88"/>
      <c r="C66" s="340" t="s">
        <v>35</v>
      </c>
      <c r="D66" s="341"/>
      <c r="E66" s="341"/>
      <c r="F66" s="342"/>
      <c r="G66" s="72">
        <f>'STORED MATERIALS'!G22</f>
        <v>0</v>
      </c>
      <c r="H66" s="72">
        <f>'STORED MATERIALS'!L22</f>
        <v>0</v>
      </c>
      <c r="I66" s="202">
        <f t="shared" si="6"/>
        <v>0</v>
      </c>
      <c r="J66" s="348"/>
      <c r="K66" s="349"/>
    </row>
    <row r="67" spans="1:11" s="3" customFormat="1" ht="12" customHeight="1" x14ac:dyDescent="0.25">
      <c r="A67" s="19" t="s">
        <v>52</v>
      </c>
      <c r="B67" s="89"/>
      <c r="C67" s="337" t="s">
        <v>36</v>
      </c>
      <c r="D67" s="338"/>
      <c r="E67" s="338"/>
      <c r="F67" s="339"/>
      <c r="G67" s="70">
        <f>'STORED MATERIALS'!G36</f>
        <v>0</v>
      </c>
      <c r="H67" s="70">
        <f>'STORED MATERIALS'!L36</f>
        <v>0</v>
      </c>
      <c r="I67" s="202">
        <f t="shared" si="6"/>
        <v>0</v>
      </c>
      <c r="J67" s="348"/>
      <c r="K67" s="349"/>
    </row>
    <row r="68" spans="1:11" s="3" customFormat="1" ht="12" customHeight="1" x14ac:dyDescent="0.25">
      <c r="A68" s="20" t="s">
        <v>53</v>
      </c>
      <c r="B68" s="90"/>
      <c r="C68" s="337" t="s">
        <v>47</v>
      </c>
      <c r="D68" s="338"/>
      <c r="E68" s="338"/>
      <c r="F68" s="339"/>
      <c r="G68" s="202">
        <f>SUBTOTAL(9,G17:G67)</f>
        <v>0</v>
      </c>
      <c r="H68" s="36">
        <f>SUBTOTAL(9,H17:H67)</f>
        <v>0</v>
      </c>
      <c r="I68" s="202">
        <f>SUBTOTAL(9,I17:I67)</f>
        <v>0</v>
      </c>
      <c r="J68" s="348"/>
      <c r="K68" s="349"/>
    </row>
    <row r="69" spans="1:11" s="3" customFormat="1" ht="12" customHeight="1" x14ac:dyDescent="0.25">
      <c r="A69" s="19" t="s">
        <v>54</v>
      </c>
      <c r="B69" s="89"/>
      <c r="C69" s="337" t="s">
        <v>208</v>
      </c>
      <c r="D69" s="338"/>
      <c r="E69" s="338"/>
      <c r="F69" s="338"/>
      <c r="G69" s="338"/>
      <c r="H69" s="339"/>
      <c r="I69" s="202">
        <f>(I68*0.1)</f>
        <v>0</v>
      </c>
      <c r="J69" s="348"/>
      <c r="K69" s="349"/>
    </row>
    <row r="70" spans="1:11" s="3" customFormat="1" ht="12" customHeight="1" x14ac:dyDescent="0.25">
      <c r="A70" s="20" t="s">
        <v>55</v>
      </c>
      <c r="B70" s="90"/>
      <c r="C70" s="337" t="s">
        <v>32</v>
      </c>
      <c r="D70" s="338"/>
      <c r="E70" s="338"/>
      <c r="F70" s="338"/>
      <c r="G70" s="338"/>
      <c r="H70" s="339"/>
      <c r="I70" s="202">
        <f>I68-I69</f>
        <v>0</v>
      </c>
      <c r="J70" s="348"/>
      <c r="K70" s="349"/>
    </row>
    <row r="71" spans="1:11" s="3" customFormat="1" ht="12" customHeight="1" x14ac:dyDescent="0.25">
      <c r="A71" s="19" t="s">
        <v>56</v>
      </c>
      <c r="B71" s="89"/>
      <c r="C71" s="337" t="s">
        <v>33</v>
      </c>
      <c r="D71" s="338"/>
      <c r="E71" s="338"/>
      <c r="F71" s="338"/>
      <c r="G71" s="338"/>
      <c r="H71" s="339"/>
      <c r="I71" s="201">
        <v>0</v>
      </c>
      <c r="J71" s="348"/>
      <c r="K71" s="349"/>
    </row>
    <row r="72" spans="1:11" s="3" customFormat="1" ht="12" customHeight="1" x14ac:dyDescent="0.25">
      <c r="A72" s="20" t="s">
        <v>57</v>
      </c>
      <c r="B72" s="90"/>
      <c r="C72" s="337" t="s">
        <v>34</v>
      </c>
      <c r="D72" s="338"/>
      <c r="E72" s="338"/>
      <c r="F72" s="338"/>
      <c r="G72" s="338"/>
      <c r="H72" s="338"/>
      <c r="I72" s="202">
        <f>I70-I71</f>
        <v>0</v>
      </c>
      <c r="J72" s="350"/>
      <c r="K72" s="351"/>
    </row>
    <row r="73" spans="1:11" s="3" customFormat="1" ht="6.75" customHeight="1" x14ac:dyDescent="0.25">
      <c r="A73" s="22"/>
      <c r="B73" s="48"/>
      <c r="C73" s="9"/>
      <c r="D73" s="9"/>
      <c r="E73" s="9"/>
      <c r="F73" s="9"/>
      <c r="G73" s="9"/>
      <c r="H73" s="9"/>
      <c r="I73" s="11"/>
      <c r="J73" s="7"/>
      <c r="K73" s="24"/>
    </row>
    <row r="74" spans="1:11" s="3" customFormat="1" ht="12" customHeight="1" x14ac:dyDescent="0.25">
      <c r="A74" s="353" t="s">
        <v>256</v>
      </c>
      <c r="B74" s="353"/>
      <c r="C74" s="353"/>
      <c r="D74" s="353"/>
      <c r="E74" s="353"/>
      <c r="F74" s="353"/>
      <c r="G74" s="353"/>
      <c r="H74" s="353"/>
      <c r="I74" s="353"/>
      <c r="J74" s="354" t="str">
        <f>IF(I71=0," ",I71)</f>
        <v xml:space="preserve"> </v>
      </c>
      <c r="K74" s="354"/>
    </row>
    <row r="75" spans="1:11" s="3" customFormat="1" ht="12" customHeight="1" x14ac:dyDescent="0.25">
      <c r="A75" s="353" t="s">
        <v>257</v>
      </c>
      <c r="B75" s="353"/>
      <c r="C75" s="353"/>
      <c r="D75" s="353"/>
      <c r="E75" s="353"/>
      <c r="F75" s="259"/>
      <c r="G75" s="10" t="s">
        <v>226</v>
      </c>
      <c r="J75" s="9"/>
      <c r="K75" s="11"/>
    </row>
    <row r="76" spans="1:11" s="9" customFormat="1" ht="6" customHeight="1" x14ac:dyDescent="0.25">
      <c r="A76" s="48"/>
      <c r="B76" s="48"/>
      <c r="C76" s="352"/>
      <c r="D76" s="352"/>
      <c r="E76" s="352"/>
      <c r="F76" s="11"/>
      <c r="G76" s="11"/>
      <c r="H76" s="11"/>
      <c r="I76" s="11"/>
      <c r="K76" s="11"/>
    </row>
    <row r="77" spans="1:11" s="9" customFormat="1" ht="12" customHeight="1" x14ac:dyDescent="0.25">
      <c r="A77" s="332"/>
      <c r="B77" s="332"/>
      <c r="C77" s="332"/>
      <c r="D77" s="332"/>
      <c r="E77" s="332"/>
      <c r="F77" s="11"/>
      <c r="G77" s="335"/>
      <c r="H77" s="335"/>
      <c r="I77" s="11"/>
      <c r="J77" s="336"/>
      <c r="K77" s="336"/>
    </row>
    <row r="78" spans="1:11" s="3" customFormat="1" ht="12" customHeight="1" x14ac:dyDescent="0.25">
      <c r="A78" s="333" t="s">
        <v>211</v>
      </c>
      <c r="B78" s="333"/>
      <c r="C78" s="333"/>
      <c r="D78" s="333"/>
      <c r="E78" s="333"/>
      <c r="G78" s="333" t="s">
        <v>181</v>
      </c>
      <c r="H78" s="333"/>
      <c r="J78" s="333" t="s">
        <v>38</v>
      </c>
      <c r="K78" s="333"/>
    </row>
    <row r="79" spans="1:11" s="3" customFormat="1" ht="6" customHeight="1" x14ac:dyDescent="0.25">
      <c r="A79" s="23"/>
      <c r="B79" s="86"/>
      <c r="C79" s="8"/>
      <c r="D79" s="8"/>
      <c r="E79" s="8"/>
      <c r="F79" s="8"/>
      <c r="G79" s="8"/>
      <c r="H79" s="8"/>
      <c r="I79" s="8"/>
      <c r="J79" s="8"/>
      <c r="K79" s="8"/>
    </row>
    <row r="80" spans="1:11" s="3" customFormat="1" ht="12" customHeight="1" x14ac:dyDescent="0.25">
      <c r="A80" s="346" t="s">
        <v>48</v>
      </c>
      <c r="B80" s="347"/>
      <c r="C80" s="347"/>
      <c r="D80" s="347"/>
      <c r="E80" s="12"/>
      <c r="F80" s="12"/>
      <c r="G80" s="12"/>
      <c r="H80" s="12"/>
      <c r="I80" s="12"/>
      <c r="J80" s="12"/>
      <c r="K80" s="16"/>
    </row>
    <row r="81" spans="1:11" s="3" customFormat="1" ht="12" customHeight="1" x14ac:dyDescent="0.25">
      <c r="A81" s="18" t="s">
        <v>38</v>
      </c>
      <c r="B81" s="85"/>
      <c r="C81" s="13"/>
      <c r="D81" s="334" t="s">
        <v>49</v>
      </c>
      <c r="E81" s="334"/>
      <c r="F81" s="334"/>
      <c r="G81" s="14"/>
      <c r="H81" s="334" t="s">
        <v>189</v>
      </c>
      <c r="I81" s="334"/>
      <c r="J81" s="14"/>
      <c r="K81" s="17"/>
    </row>
    <row r="82" spans="1:11" s="3" customFormat="1" ht="12" customHeight="1" x14ac:dyDescent="0.25">
      <c r="A82" s="15"/>
      <c r="B82" s="91"/>
      <c r="C82" s="12"/>
      <c r="D82" s="12"/>
      <c r="E82" s="12"/>
      <c r="F82" s="12"/>
      <c r="G82" s="12"/>
      <c r="H82" s="12"/>
      <c r="I82" s="12"/>
      <c r="J82" s="12"/>
      <c r="K82" s="17"/>
    </row>
    <row r="83" spans="1:11" s="3" customFormat="1" ht="12" customHeight="1" x14ac:dyDescent="0.25">
      <c r="A83" s="357" t="s">
        <v>190</v>
      </c>
      <c r="B83" s="358"/>
      <c r="C83" s="358"/>
      <c r="D83" s="358"/>
      <c r="E83" s="358"/>
      <c r="F83" s="358"/>
      <c r="G83" s="120"/>
      <c r="H83" s="12"/>
      <c r="I83" s="12"/>
      <c r="J83" s="12"/>
      <c r="K83" s="17"/>
    </row>
    <row r="84" spans="1:11" s="3" customFormat="1" ht="12" customHeight="1" x14ac:dyDescent="0.25">
      <c r="A84" s="329"/>
      <c r="B84" s="330"/>
      <c r="C84" s="330"/>
      <c r="D84" s="330"/>
      <c r="E84" s="330"/>
      <c r="F84" s="330"/>
      <c r="G84" s="330"/>
      <c r="H84" s="330"/>
      <c r="I84" s="330"/>
      <c r="J84" s="330"/>
      <c r="K84" s="331"/>
    </row>
    <row r="85" spans="1:11" s="3" customFormat="1" ht="12" customHeight="1" x14ac:dyDescent="0.25">
      <c r="A85" s="4"/>
      <c r="B85" s="84"/>
    </row>
    <row r="86" spans="1:11" s="3" customFormat="1" ht="12" customHeight="1" x14ac:dyDescent="0.25">
      <c r="A86" s="4"/>
      <c r="B86" s="84"/>
    </row>
    <row r="87" spans="1:11" s="3" customFormat="1" ht="12" customHeight="1" x14ac:dyDescent="0.25">
      <c r="A87" s="4"/>
      <c r="B87" s="84"/>
    </row>
    <row r="88" spans="1:11" s="3" customFormat="1" ht="12" customHeight="1" x14ac:dyDescent="0.25">
      <c r="A88" s="4"/>
      <c r="B88" s="84"/>
    </row>
    <row r="89" spans="1:11" s="3" customFormat="1" ht="12" customHeight="1" x14ac:dyDescent="0.25">
      <c r="A89" s="4"/>
      <c r="B89" s="84"/>
    </row>
    <row r="90" spans="1:11" s="3" customFormat="1" ht="12" customHeight="1" x14ac:dyDescent="0.25">
      <c r="A90" s="4"/>
      <c r="B90" s="84"/>
    </row>
    <row r="91" spans="1:11" s="3" customFormat="1" ht="12" customHeight="1" x14ac:dyDescent="0.25">
      <c r="A91" s="4"/>
      <c r="B91" s="84"/>
    </row>
    <row r="92" spans="1:11" s="3" customFormat="1" ht="12" customHeight="1" x14ac:dyDescent="0.25">
      <c r="A92" s="4"/>
      <c r="B92" s="84"/>
    </row>
    <row r="93" spans="1:11" ht="12" customHeight="1" x14ac:dyDescent="0.25"/>
    <row r="94" spans="1:11" ht="12" customHeight="1" x14ac:dyDescent="0.25"/>
    <row r="95" spans="1:11" ht="12" customHeight="1" x14ac:dyDescent="0.25"/>
    <row r="96" spans="1:11"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sheetData>
  <sheetProtection algorithmName="SHA-512" hashValue="PXbAFKkf7OyDBRGoyZ1zHmyZHTdHr2Z+q2UgxkX+hXCKFCTiEQfL6q74ooreh6qpEXLce9/EfNDO7Hpc4z7rvA==" saltValue="CMrRcjZBVi5p5Omrmn2T0w==" spinCount="100000" sheet="1" objects="1" scenarios="1"/>
  <mergeCells count="96">
    <mergeCell ref="C49:E49"/>
    <mergeCell ref="A6:K6"/>
    <mergeCell ref="A5:K5"/>
    <mergeCell ref="A7:K7"/>
    <mergeCell ref="C22:E22"/>
    <mergeCell ref="D24:E24"/>
    <mergeCell ref="J8:K8"/>
    <mergeCell ref="J10:K10"/>
    <mergeCell ref="C16:E16"/>
    <mergeCell ref="D10:F10"/>
    <mergeCell ref="D25:E25"/>
    <mergeCell ref="C17:E17"/>
    <mergeCell ref="C18:E18"/>
    <mergeCell ref="C19:E19"/>
    <mergeCell ref="A11:K11"/>
    <mergeCell ref="C37:E37"/>
    <mergeCell ref="C23:E23"/>
    <mergeCell ref="A12:E12"/>
    <mergeCell ref="G12:K12"/>
    <mergeCell ref="A13:E13"/>
    <mergeCell ref="G13:H13"/>
    <mergeCell ref="A14:K14"/>
    <mergeCell ref="C34:E34"/>
    <mergeCell ref="C35:E35"/>
    <mergeCell ref="C36:E36"/>
    <mergeCell ref="C20:E20"/>
    <mergeCell ref="C21:E21"/>
    <mergeCell ref="C29:E29"/>
    <mergeCell ref="C30:E30"/>
    <mergeCell ref="C31:E31"/>
    <mergeCell ref="C32:E32"/>
    <mergeCell ref="C33:E33"/>
    <mergeCell ref="J66:K72"/>
    <mergeCell ref="C76:E76"/>
    <mergeCell ref="A75:E75"/>
    <mergeCell ref="J74:K74"/>
    <mergeCell ref="A74:I74"/>
    <mergeCell ref="C72:H72"/>
    <mergeCell ref="C45:E45"/>
    <mergeCell ref="C54:E54"/>
    <mergeCell ref="C55:E55"/>
    <mergeCell ref="D57:E57"/>
    <mergeCell ref="C70:H70"/>
    <mergeCell ref="C66:F66"/>
    <mergeCell ref="C67:F67"/>
    <mergeCell ref="C68:F68"/>
    <mergeCell ref="C60:E60"/>
    <mergeCell ref="C56:E56"/>
    <mergeCell ref="C69:H69"/>
    <mergeCell ref="C71:H71"/>
    <mergeCell ref="C46:E46"/>
    <mergeCell ref="C47:E47"/>
    <mergeCell ref="C48:E48"/>
    <mergeCell ref="A84:K84"/>
    <mergeCell ref="A77:E77"/>
    <mergeCell ref="A78:E78"/>
    <mergeCell ref="G78:H78"/>
    <mergeCell ref="D81:F81"/>
    <mergeCell ref="G77:H77"/>
    <mergeCell ref="J77:K77"/>
    <mergeCell ref="H81:I81"/>
    <mergeCell ref="A80:D80"/>
    <mergeCell ref="J78:K78"/>
    <mergeCell ref="A83:F83"/>
    <mergeCell ref="A1:K1"/>
    <mergeCell ref="A3:K3"/>
    <mergeCell ref="A4:K4"/>
    <mergeCell ref="D8:F8"/>
    <mergeCell ref="D9:F9"/>
    <mergeCell ref="H9:I9"/>
    <mergeCell ref="H8:I8"/>
    <mergeCell ref="J9:K9"/>
    <mergeCell ref="A2:K2"/>
    <mergeCell ref="C65:E65"/>
    <mergeCell ref="C61:D61"/>
    <mergeCell ref="C62:D62"/>
    <mergeCell ref="D58:E58"/>
    <mergeCell ref="C59:E59"/>
    <mergeCell ref="C63:E63"/>
    <mergeCell ref="C64:E64"/>
    <mergeCell ref="M16:N16"/>
    <mergeCell ref="M17:N37"/>
    <mergeCell ref="C51:E51"/>
    <mergeCell ref="C52:E52"/>
    <mergeCell ref="C53:E53"/>
    <mergeCell ref="C41:E41"/>
    <mergeCell ref="C42:E42"/>
    <mergeCell ref="C43:E43"/>
    <mergeCell ref="C50:E50"/>
    <mergeCell ref="C44:E44"/>
    <mergeCell ref="C38:E38"/>
    <mergeCell ref="C39:E39"/>
    <mergeCell ref="C40:E40"/>
    <mergeCell ref="C26:E26"/>
    <mergeCell ref="C27:E27"/>
    <mergeCell ref="C28:E28"/>
  </mergeCells>
  <phoneticPr fontId="41" type="noConversion"/>
  <conditionalFormatting sqref="J9:K9">
    <cfRule type="containsText" dxfId="21" priority="7" operator="containsText" text="linked cell">
      <formula>NOT(ISERROR(SEARCH("linked cell",J9)))</formula>
    </cfRule>
  </conditionalFormatting>
  <conditionalFormatting sqref="J74">
    <cfRule type="containsText" dxfId="20" priority="6" operator="containsText" text="linked cell">
      <formula>NOT(ISERROR(SEARCH("linked cell",J74)))</formula>
    </cfRule>
  </conditionalFormatting>
  <conditionalFormatting sqref="D8:F10">
    <cfRule type="containsText" dxfId="19" priority="5" operator="containsText" text="linked">
      <formula>NOT(ISERROR(SEARCH("linked",D8)))</formula>
    </cfRule>
  </conditionalFormatting>
  <conditionalFormatting sqref="J8:K10">
    <cfRule type="containsText" dxfId="18" priority="4" operator="containsText" text="linked">
      <formula>NOT(ISERROR(SEARCH("linked",J8)))</formula>
    </cfRule>
  </conditionalFormatting>
  <conditionalFormatting sqref="A77:E77">
    <cfRule type="containsText" dxfId="17" priority="3" operator="containsText" text="linked">
      <formula>NOT(ISERROR(SEARCH("linked",A77)))</formula>
    </cfRule>
  </conditionalFormatting>
  <conditionalFormatting sqref="J77:K77">
    <cfRule type="containsText" dxfId="16" priority="2" operator="containsText" text="linked">
      <formula>NOT(ISERROR(SEARCH("linked",J77)))</formula>
    </cfRule>
  </conditionalFormatting>
  <conditionalFormatting sqref="F12">
    <cfRule type="cellIs" dxfId="15" priority="1" operator="equal">
      <formula>0</formula>
    </cfRule>
  </conditionalFormatting>
  <printOptions horizontalCentered="1"/>
  <pageMargins left="0.32500000000000001" right="0.25" top="0.2" bottom="0" header="0.3" footer="0.1"/>
  <pageSetup scale="81" orientation="portrait" blackAndWhite="1" r:id="rId1"/>
  <ignoredErrors>
    <ignoredError sqref="A66:A72 A62" numberStoredAsText="1"/>
    <ignoredError sqref="J65 J60" formula="1"/>
    <ignoredError sqref="D24:D25 D57" unlockedFormula="1"/>
  </ignoredErrors>
  <legacyDrawing r:id="rId2"/>
  <extLst>
    <ext xmlns:mx="http://schemas.microsoft.com/office/mac/excel/2008/main" uri="{64002731-A6B0-56B0-2670-7721B7C09600}">
      <mx:PLV Mode="1" OnePage="0" WScale="79"/>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
  <sheetViews>
    <sheetView topLeftCell="L1" workbookViewId="0">
      <selection activeCell="AO6" sqref="AO6"/>
    </sheetView>
  </sheetViews>
  <sheetFormatPr defaultColWidth="8.85546875" defaultRowHeight="13.5" customHeight="1" x14ac:dyDescent="0.2"/>
  <cols>
    <col min="1" max="44" width="6.85546875" style="55" customWidth="1"/>
    <col min="45" max="16384" width="8.85546875" style="55"/>
  </cols>
  <sheetData>
    <row r="1" spans="1:44" ht="13.5" customHeight="1" x14ac:dyDescent="0.2">
      <c r="A1" s="58" t="s">
        <v>157</v>
      </c>
    </row>
    <row r="3" spans="1:44" ht="13.5" customHeight="1" x14ac:dyDescent="0.2">
      <c r="A3" s="55" t="s">
        <v>158</v>
      </c>
    </row>
    <row r="5" spans="1:44" s="56" customFormat="1" ht="25.5" customHeight="1" x14ac:dyDescent="0.2">
      <c r="A5" s="57" t="s">
        <v>103</v>
      </c>
      <c r="B5" s="57" t="s">
        <v>103</v>
      </c>
      <c r="C5" s="57" t="s">
        <v>103</v>
      </c>
      <c r="D5" s="57" t="s">
        <v>103</v>
      </c>
      <c r="E5" s="57" t="s">
        <v>103</v>
      </c>
      <c r="F5" s="57" t="s">
        <v>103</v>
      </c>
      <c r="G5" s="57" t="s">
        <v>103</v>
      </c>
      <c r="H5" s="57" t="s">
        <v>103</v>
      </c>
      <c r="I5" s="57" t="s">
        <v>103</v>
      </c>
      <c r="J5" s="57" t="s">
        <v>103</v>
      </c>
      <c r="K5" s="57" t="s">
        <v>103</v>
      </c>
      <c r="L5" s="57" t="s">
        <v>103</v>
      </c>
      <c r="M5" s="57" t="s">
        <v>103</v>
      </c>
      <c r="N5" s="57" t="s">
        <v>103</v>
      </c>
      <c r="O5" s="57" t="s">
        <v>103</v>
      </c>
      <c r="P5" s="57" t="s">
        <v>103</v>
      </c>
      <c r="Q5" s="57" t="s">
        <v>103</v>
      </c>
      <c r="R5" s="57" t="s">
        <v>103</v>
      </c>
      <c r="S5" s="57" t="s">
        <v>103</v>
      </c>
      <c r="T5" s="57" t="s">
        <v>103</v>
      </c>
      <c r="U5" s="57" t="s">
        <v>103</v>
      </c>
      <c r="V5" s="57" t="s">
        <v>103</v>
      </c>
      <c r="W5" s="57" t="s">
        <v>103</v>
      </c>
      <c r="X5" s="57" t="s">
        <v>103</v>
      </c>
      <c r="Y5" s="57" t="s">
        <v>103</v>
      </c>
      <c r="Z5" s="57" t="s">
        <v>103</v>
      </c>
      <c r="AA5" s="57" t="s">
        <v>103</v>
      </c>
      <c r="AB5" s="57" t="s">
        <v>103</v>
      </c>
      <c r="AC5" s="57" t="s">
        <v>103</v>
      </c>
      <c r="AD5" s="57" t="s">
        <v>103</v>
      </c>
      <c r="AE5" s="57" t="s">
        <v>103</v>
      </c>
      <c r="AF5" s="57" t="s">
        <v>103</v>
      </c>
      <c r="AG5" s="57" t="s">
        <v>103</v>
      </c>
      <c r="AH5" s="57" t="s">
        <v>103</v>
      </c>
      <c r="AI5" s="57" t="s">
        <v>103</v>
      </c>
      <c r="AJ5" s="57" t="s">
        <v>103</v>
      </c>
      <c r="AK5" s="57" t="s">
        <v>103</v>
      </c>
      <c r="AL5" s="57" t="s">
        <v>103</v>
      </c>
      <c r="AM5" s="57" t="s">
        <v>103</v>
      </c>
      <c r="AN5" s="57" t="s">
        <v>103</v>
      </c>
      <c r="AO5" s="57" t="s">
        <v>103</v>
      </c>
      <c r="AP5" s="57" t="s">
        <v>103</v>
      </c>
      <c r="AQ5" s="57" t="s">
        <v>103</v>
      </c>
      <c r="AR5" s="57"/>
    </row>
    <row r="6" spans="1:44" s="56" customFormat="1" ht="13.5" customHeight="1" x14ac:dyDescent="0.2">
      <c r="A6" s="56">
        <v>1</v>
      </c>
      <c r="B6" s="56">
        <v>2</v>
      </c>
      <c r="C6" s="56">
        <v>3</v>
      </c>
      <c r="D6" s="56">
        <v>4</v>
      </c>
      <c r="E6" s="56">
        <v>5</v>
      </c>
      <c r="F6" s="56">
        <v>6</v>
      </c>
      <c r="G6" s="56">
        <v>7</v>
      </c>
      <c r="H6" s="56">
        <v>8</v>
      </c>
      <c r="I6" s="56">
        <v>9</v>
      </c>
      <c r="J6" s="56">
        <v>10</v>
      </c>
      <c r="K6" s="56">
        <v>11</v>
      </c>
      <c r="L6" s="56">
        <v>12</v>
      </c>
      <c r="M6" s="56">
        <v>13</v>
      </c>
      <c r="N6" s="56">
        <v>14</v>
      </c>
      <c r="O6" s="56">
        <v>15</v>
      </c>
      <c r="P6" s="56">
        <v>16</v>
      </c>
      <c r="Q6" s="56">
        <v>17</v>
      </c>
      <c r="R6" s="56">
        <v>18</v>
      </c>
      <c r="S6" s="56">
        <v>19</v>
      </c>
      <c r="T6" s="56">
        <v>20</v>
      </c>
      <c r="U6" s="56">
        <v>21</v>
      </c>
      <c r="V6" s="56">
        <v>22</v>
      </c>
      <c r="W6" s="56">
        <v>23</v>
      </c>
      <c r="X6" s="56">
        <v>24</v>
      </c>
      <c r="Y6" s="56">
        <v>25</v>
      </c>
      <c r="Z6" s="56">
        <v>26</v>
      </c>
      <c r="AA6" s="56">
        <v>27</v>
      </c>
      <c r="AB6" s="56">
        <v>28</v>
      </c>
      <c r="AC6" s="56">
        <v>29</v>
      </c>
      <c r="AD6" s="56">
        <v>30</v>
      </c>
      <c r="AE6" s="56">
        <v>31</v>
      </c>
      <c r="AF6" s="56">
        <v>32</v>
      </c>
      <c r="AG6" s="56">
        <v>33</v>
      </c>
      <c r="AH6" s="56">
        <v>34</v>
      </c>
      <c r="AI6" s="56">
        <v>35</v>
      </c>
      <c r="AJ6" s="56">
        <v>36</v>
      </c>
      <c r="AK6" s="56">
        <v>37</v>
      </c>
      <c r="AL6" s="56">
        <v>38</v>
      </c>
      <c r="AM6" s="56">
        <v>39</v>
      </c>
      <c r="AN6" s="56">
        <v>40</v>
      </c>
      <c r="AO6" s="56">
        <v>41</v>
      </c>
      <c r="AP6" s="56">
        <v>42</v>
      </c>
      <c r="AQ6" s="56">
        <v>43</v>
      </c>
    </row>
  </sheetData>
  <sheetProtection password="DF47" sheet="1" objects="1" scenarios="1"/>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8"/>
  <sheetViews>
    <sheetView showGridLines="0" view="pageBreakPreview" zoomScaleNormal="100" zoomScaleSheetLayoutView="100" workbookViewId="0">
      <selection activeCell="H14" sqref="H14"/>
    </sheetView>
  </sheetViews>
  <sheetFormatPr defaultColWidth="8.85546875" defaultRowHeight="15" x14ac:dyDescent="0.25"/>
  <cols>
    <col min="1" max="1" width="4" customWidth="1"/>
    <col min="3" max="3" width="10.85546875" customWidth="1"/>
    <col min="4" max="4" width="10.85546875" bestFit="1" customWidth="1"/>
    <col min="5" max="5" width="10.42578125" customWidth="1"/>
    <col min="7" max="7" width="11.42578125" customWidth="1"/>
    <col min="8" max="8" width="9.42578125" customWidth="1"/>
  </cols>
  <sheetData>
    <row r="1" spans="1:10" x14ac:dyDescent="0.25">
      <c r="A1" s="304" t="s">
        <v>39</v>
      </c>
      <c r="B1" s="304"/>
      <c r="C1" s="304"/>
      <c r="D1" s="304"/>
      <c r="E1" s="304"/>
      <c r="F1" s="304"/>
      <c r="G1" s="304"/>
      <c r="H1" s="304"/>
      <c r="I1" s="304"/>
      <c r="J1" s="304"/>
    </row>
    <row r="2" spans="1:10" x14ac:dyDescent="0.25">
      <c r="A2" s="305" t="s">
        <v>40</v>
      </c>
      <c r="B2" s="305"/>
      <c r="C2" s="305"/>
      <c r="D2" s="305"/>
      <c r="E2" s="305"/>
      <c r="F2" s="305"/>
      <c r="G2" s="305"/>
      <c r="H2" s="305"/>
      <c r="I2" s="305"/>
      <c r="J2" s="305"/>
    </row>
    <row r="3" spans="1:10" x14ac:dyDescent="0.25">
      <c r="A3" s="305" t="s">
        <v>41</v>
      </c>
      <c r="B3" s="305"/>
      <c r="C3" s="305"/>
      <c r="D3" s="305"/>
      <c r="E3" s="305"/>
      <c r="F3" s="305"/>
      <c r="G3" s="305"/>
      <c r="H3" s="305"/>
      <c r="I3" s="305"/>
      <c r="J3" s="305"/>
    </row>
    <row r="4" spans="1:10" x14ac:dyDescent="0.25">
      <c r="A4" s="305"/>
      <c r="B4" s="305"/>
      <c r="C4" s="305"/>
      <c r="D4" s="305"/>
      <c r="E4" s="305"/>
      <c r="F4" s="305"/>
      <c r="G4" s="305"/>
      <c r="H4" s="305"/>
      <c r="I4" s="305"/>
      <c r="J4" s="305"/>
    </row>
    <row r="5" spans="1:10" x14ac:dyDescent="0.25">
      <c r="A5" s="278" t="s">
        <v>58</v>
      </c>
      <c r="B5" s="278"/>
      <c r="C5" s="278"/>
      <c r="D5" s="278"/>
      <c r="E5" s="278"/>
      <c r="F5" s="278"/>
      <c r="G5" s="278"/>
      <c r="H5" s="278"/>
      <c r="I5" s="278"/>
      <c r="J5" s="278"/>
    </row>
    <row r="6" spans="1:10" x14ac:dyDescent="0.25">
      <c r="A6" s="301"/>
      <c r="B6" s="301"/>
      <c r="C6" s="301"/>
      <c r="D6" s="301"/>
      <c r="E6" s="301"/>
      <c r="F6" s="301"/>
      <c r="G6" s="301"/>
      <c r="H6" s="301"/>
      <c r="I6" s="301"/>
      <c r="J6" s="301"/>
    </row>
    <row r="7" spans="1:10" x14ac:dyDescent="0.25">
      <c r="A7" s="356" t="s">
        <v>37</v>
      </c>
      <c r="B7" s="356"/>
      <c r="C7" s="325" t="str">
        <f>IF('D102 RECONCILIATION'!C8=0,"Linked Cell",'D102 RECONCILIATION'!C8)</f>
        <v>Linked Cell</v>
      </c>
      <c r="D7" s="325"/>
      <c r="E7" s="325"/>
      <c r="F7" s="6"/>
      <c r="G7" s="365" t="s">
        <v>38</v>
      </c>
      <c r="H7" s="365"/>
      <c r="I7" s="371" t="str">
        <f>IF('D102 RECONCILIATION'!I8=0,"Linked Cell",'D102 RECONCILIATION'!I8)</f>
        <v xml:space="preserve"> </v>
      </c>
      <c r="J7" s="325"/>
    </row>
    <row r="8" spans="1:10" x14ac:dyDescent="0.25">
      <c r="A8" s="80" t="s">
        <v>42</v>
      </c>
      <c r="B8" s="6"/>
      <c r="C8" s="325" t="str">
        <f>IF('D102 RECONCILIATION'!C9=0,"Linked Cell",'D102 RECONCILIATION'!C9)</f>
        <v>Linked Cell</v>
      </c>
      <c r="D8" s="325"/>
      <c r="E8" s="325"/>
      <c r="F8" s="6"/>
      <c r="G8" s="365" t="s">
        <v>44</v>
      </c>
      <c r="H8" s="365"/>
      <c r="I8" s="372" t="str">
        <f>IF('D102 RECONCILIATION'!I9=0,"Linked Cell",'D102 RECONCILIATION'!I9)</f>
        <v xml:space="preserve"> </v>
      </c>
      <c r="J8" s="372"/>
    </row>
    <row r="9" spans="1:10" x14ac:dyDescent="0.25">
      <c r="A9" s="356" t="s">
        <v>43</v>
      </c>
      <c r="B9" s="356"/>
      <c r="C9" s="325" t="str">
        <f>IF('D102 RECONCILIATION'!C10=0,"Linked Cell",'D102 RECONCILIATION'!C10)</f>
        <v>Linked Cell</v>
      </c>
      <c r="D9" s="325"/>
      <c r="E9" s="325"/>
      <c r="F9" s="6"/>
      <c r="G9" s="118" t="s">
        <v>186</v>
      </c>
      <c r="H9" s="81"/>
      <c r="I9" s="371" t="str">
        <f>IF('D102 RECONCILIATION'!I10=0,"Linked Cell",'D102 RECONCILIATION'!I10)</f>
        <v>Linked Cell</v>
      </c>
      <c r="J9" s="325"/>
    </row>
    <row r="10" spans="1:10" x14ac:dyDescent="0.25">
      <c r="A10" s="223"/>
      <c r="B10" s="223"/>
      <c r="C10" s="225"/>
      <c r="D10" s="225"/>
      <c r="E10" s="225"/>
      <c r="F10" s="6"/>
      <c r="G10" s="224"/>
      <c r="H10" s="224"/>
      <c r="I10" s="226"/>
      <c r="J10" s="225"/>
    </row>
    <row r="12" spans="1:10" s="55" customFormat="1" ht="13.35" customHeight="1" x14ac:dyDescent="0.2">
      <c r="A12" s="373" t="s">
        <v>197</v>
      </c>
      <c r="B12" s="373"/>
      <c r="C12" s="373"/>
      <c r="D12" s="373"/>
      <c r="E12" s="373"/>
      <c r="F12" s="373"/>
      <c r="G12" s="373"/>
      <c r="H12" s="373"/>
      <c r="I12" s="373"/>
      <c r="J12" s="373"/>
    </row>
    <row r="13" spans="1:10" s="55" customFormat="1" ht="13.35" customHeight="1" x14ac:dyDescent="0.2"/>
    <row r="14" spans="1:10" s="81" customFormat="1" ht="13.35" customHeight="1" x14ac:dyDescent="0.25">
      <c r="B14" s="356" t="s">
        <v>167</v>
      </c>
      <c r="C14" s="356"/>
      <c r="D14" s="356"/>
      <c r="E14" s="356"/>
      <c r="F14" s="356"/>
      <c r="G14" s="356"/>
      <c r="H14" s="124"/>
      <c r="I14" s="356" t="s">
        <v>168</v>
      </c>
      <c r="J14" s="356"/>
    </row>
    <row r="15" spans="1:10" s="55" customFormat="1" ht="37.5" customHeight="1" x14ac:dyDescent="0.2">
      <c r="B15" s="369" t="s">
        <v>169</v>
      </c>
      <c r="C15" s="369"/>
      <c r="D15" s="369"/>
      <c r="E15" s="369"/>
      <c r="F15" s="369"/>
      <c r="G15" s="369"/>
      <c r="H15" s="369"/>
      <c r="I15" s="369"/>
      <c r="J15" s="369"/>
    </row>
    <row r="16" spans="1:10" s="81" customFormat="1" ht="12.75" customHeight="1" x14ac:dyDescent="0.25"/>
    <row r="17" spans="1:10" s="81" customFormat="1" ht="13.35" customHeight="1" x14ac:dyDescent="0.25">
      <c r="B17" s="363"/>
      <c r="C17" s="363"/>
      <c r="G17" s="364"/>
      <c r="H17" s="364"/>
      <c r="I17" s="364"/>
      <c r="J17" s="364"/>
    </row>
    <row r="18" spans="1:10" s="81" customFormat="1" ht="13.35" customHeight="1" x14ac:dyDescent="0.25">
      <c r="B18" s="81" t="s">
        <v>38</v>
      </c>
      <c r="G18" s="81" t="s">
        <v>98</v>
      </c>
    </row>
    <row r="19" spans="1:10" s="250" customFormat="1" ht="13.35" customHeight="1" x14ac:dyDescent="0.25"/>
    <row r="20" spans="1:10" s="250" customFormat="1" ht="13.35" customHeight="1" x14ac:dyDescent="0.25">
      <c r="G20" s="364"/>
      <c r="H20" s="364"/>
      <c r="I20" s="364"/>
      <c r="J20" s="364"/>
    </row>
    <row r="21" spans="1:10" s="250" customFormat="1" ht="13.35" customHeight="1" x14ac:dyDescent="0.25">
      <c r="G21" s="250" t="s">
        <v>145</v>
      </c>
    </row>
    <row r="22" spans="1:10" s="81" customFormat="1" ht="13.35" customHeight="1" x14ac:dyDescent="0.25"/>
    <row r="23" spans="1:10" s="81" customFormat="1" ht="13.35" customHeight="1" x14ac:dyDescent="0.25">
      <c r="G23" s="300" t="s">
        <v>170</v>
      </c>
      <c r="H23" s="300"/>
      <c r="I23" s="300"/>
      <c r="J23" s="300"/>
    </row>
    <row r="24" spans="1:10" s="81" customFormat="1" ht="13.35" customHeight="1" x14ac:dyDescent="0.2">
      <c r="G24" s="81" t="s">
        <v>181</v>
      </c>
      <c r="H24" s="55"/>
      <c r="I24" s="55"/>
      <c r="J24" s="55"/>
    </row>
    <row r="25" spans="1:10" s="81" customFormat="1" ht="13.35" customHeight="1" x14ac:dyDescent="0.2">
      <c r="H25" s="55"/>
      <c r="I25" s="55"/>
      <c r="J25" s="55"/>
    </row>
    <row r="26" spans="1:10" s="81" customFormat="1" ht="13.35" hidden="1" customHeight="1" x14ac:dyDescent="0.2">
      <c r="H26" s="55"/>
      <c r="I26" s="55"/>
      <c r="J26" s="55"/>
    </row>
    <row r="27" spans="1:10" s="81" customFormat="1" ht="13.35" hidden="1" customHeight="1" x14ac:dyDescent="0.2">
      <c r="A27" s="83" t="s">
        <v>171</v>
      </c>
      <c r="B27" s="370" t="s">
        <v>179</v>
      </c>
      <c r="C27" s="370"/>
      <c r="D27" s="370"/>
      <c r="E27" s="370"/>
      <c r="F27" s="370"/>
    </row>
    <row r="28" spans="1:10" s="55" customFormat="1" ht="13.35" hidden="1" customHeight="1" x14ac:dyDescent="0.2"/>
    <row r="29" spans="1:10" s="81" customFormat="1" ht="13.35" hidden="1" customHeight="1" x14ac:dyDescent="0.25">
      <c r="B29" s="81" t="s">
        <v>172</v>
      </c>
      <c r="D29" s="103"/>
      <c r="E29" s="365" t="s">
        <v>173</v>
      </c>
      <c r="F29" s="365"/>
      <c r="G29" s="365"/>
      <c r="H29" s="365"/>
      <c r="I29" s="365"/>
      <c r="J29" s="365"/>
    </row>
    <row r="30" spans="1:10" s="81" customFormat="1" ht="13.35" hidden="1" customHeight="1" x14ac:dyDescent="0.25">
      <c r="B30" s="366" t="s">
        <v>174</v>
      </c>
      <c r="C30" s="366"/>
      <c r="D30" s="366"/>
      <c r="E30" s="366"/>
      <c r="F30" s="366"/>
      <c r="G30" s="366"/>
      <c r="H30" s="366"/>
      <c r="I30" s="366"/>
      <c r="J30" s="366"/>
    </row>
    <row r="31" spans="1:10" s="81" customFormat="1" ht="13.35" hidden="1" customHeight="1" x14ac:dyDescent="0.25">
      <c r="B31" s="144" t="s">
        <v>195</v>
      </c>
      <c r="F31" s="367"/>
      <c r="G31" s="367"/>
      <c r="H31" s="367"/>
      <c r="I31" s="82" t="s">
        <v>175</v>
      </c>
      <c r="J31" s="104"/>
    </row>
    <row r="32" spans="1:10" s="81" customFormat="1" ht="13.35" hidden="1" customHeight="1" x14ac:dyDescent="0.25">
      <c r="B32" s="81" t="s">
        <v>176</v>
      </c>
      <c r="E32" s="368" t="str">
        <f>IF(C9=0,"Linked Cell",C9)</f>
        <v>Linked Cell</v>
      </c>
      <c r="F32" s="368"/>
      <c r="G32" s="368"/>
      <c r="H32" s="81" t="s">
        <v>177</v>
      </c>
    </row>
    <row r="33" spans="2:10" s="55" customFormat="1" ht="40.5" hidden="1" customHeight="1" x14ac:dyDescent="0.2">
      <c r="B33" s="369" t="s">
        <v>178</v>
      </c>
      <c r="C33" s="369"/>
      <c r="D33" s="369"/>
      <c r="E33" s="369"/>
      <c r="F33" s="369"/>
      <c r="G33" s="369"/>
      <c r="H33" s="369"/>
      <c r="I33" s="369"/>
      <c r="J33" s="369"/>
    </row>
    <row r="34" spans="2:10" s="55" customFormat="1" ht="13.35" hidden="1" customHeight="1" x14ac:dyDescent="0.2"/>
    <row r="35" spans="2:10" s="55" customFormat="1" ht="13.35" hidden="1" customHeight="1" x14ac:dyDescent="0.2">
      <c r="B35" s="58" t="s">
        <v>39</v>
      </c>
    </row>
    <row r="36" spans="2:10" s="55" customFormat="1" ht="13.35" hidden="1" customHeight="1" x14ac:dyDescent="0.2"/>
    <row r="37" spans="2:10" s="55" customFormat="1" ht="13.35" hidden="1" customHeight="1" x14ac:dyDescent="0.2"/>
    <row r="38" spans="2:10" s="55" customFormat="1" ht="13.35" hidden="1" customHeight="1" x14ac:dyDescent="0.2">
      <c r="B38" s="363"/>
      <c r="C38" s="363"/>
      <c r="G38" s="364"/>
      <c r="H38" s="364"/>
      <c r="I38" s="364"/>
      <c r="J38" s="364"/>
    </row>
    <row r="39" spans="2:10" s="55" customFormat="1" ht="13.35" hidden="1" customHeight="1" x14ac:dyDescent="0.2">
      <c r="B39" s="81" t="s">
        <v>38</v>
      </c>
      <c r="C39" s="81"/>
      <c r="G39" s="55" t="s">
        <v>98</v>
      </c>
      <c r="H39" s="81"/>
      <c r="I39" s="81"/>
      <c r="J39" s="81"/>
    </row>
    <row r="40" spans="2:10" s="55" customFormat="1" ht="13.35" hidden="1" customHeight="1" x14ac:dyDescent="0.2"/>
    <row r="41" spans="2:10" s="55" customFormat="1" ht="13.35" hidden="1" customHeight="1" x14ac:dyDescent="0.2">
      <c r="G41" s="364"/>
      <c r="H41" s="364"/>
      <c r="I41" s="364"/>
      <c r="J41" s="364"/>
    </row>
    <row r="42" spans="2:10" s="55" customFormat="1" ht="13.35" hidden="1" customHeight="1" x14ac:dyDescent="0.2">
      <c r="G42" s="81" t="s">
        <v>181</v>
      </c>
    </row>
    <row r="43" spans="2:10" s="55" customFormat="1" ht="13.35" hidden="1" customHeight="1" x14ac:dyDescent="0.2">
      <c r="B43" s="55" t="s">
        <v>180</v>
      </c>
    </row>
    <row r="44" spans="2:10" s="55" customFormat="1" ht="13.35" hidden="1" customHeight="1" x14ac:dyDescent="0.2">
      <c r="B44" s="81"/>
      <c r="C44" s="81"/>
      <c r="D44" s="81"/>
      <c r="E44" s="81"/>
    </row>
    <row r="45" spans="2:10" s="55" customFormat="1" ht="13.35" hidden="1" customHeight="1" x14ac:dyDescent="0.2">
      <c r="B45" s="364"/>
      <c r="C45" s="364"/>
      <c r="D45" s="364"/>
      <c r="E45" s="364"/>
    </row>
    <row r="46" spans="2:10" s="55" customFormat="1" ht="13.35" hidden="1" customHeight="1" x14ac:dyDescent="0.2">
      <c r="B46" s="55" t="s">
        <v>98</v>
      </c>
      <c r="C46" s="81"/>
      <c r="D46" s="81"/>
      <c r="E46" s="81"/>
    </row>
    <row r="47" spans="2:10" s="55" customFormat="1" ht="13.35" hidden="1" customHeight="1" x14ac:dyDescent="0.2"/>
    <row r="48" spans="2:10" s="55" customFormat="1" ht="13.35" hidden="1" customHeight="1" x14ac:dyDescent="0.2">
      <c r="B48" s="145" t="s">
        <v>196</v>
      </c>
      <c r="C48" s="87"/>
      <c r="D48" s="87"/>
      <c r="E48" s="87"/>
    </row>
    <row r="49" spans="2:2" s="55" customFormat="1" ht="13.35" hidden="1" customHeight="1" x14ac:dyDescent="0.2">
      <c r="B49" s="81" t="s">
        <v>181</v>
      </c>
    </row>
    <row r="50" spans="2:2" s="55" customFormat="1" ht="13.35" customHeight="1" x14ac:dyDescent="0.2"/>
    <row r="51" spans="2:2" s="55" customFormat="1" ht="13.35" customHeight="1" x14ac:dyDescent="0.2"/>
    <row r="52" spans="2:2" s="55" customFormat="1" ht="13.35" customHeight="1" x14ac:dyDescent="0.2"/>
    <row r="53" spans="2:2" s="55" customFormat="1" ht="13.35" customHeight="1" x14ac:dyDescent="0.2"/>
    <row r="54" spans="2:2" s="55" customFormat="1" ht="13.35" customHeight="1" x14ac:dyDescent="0.2"/>
    <row r="55" spans="2:2" s="55" customFormat="1" ht="13.35" customHeight="1" x14ac:dyDescent="0.2"/>
    <row r="56" spans="2:2" s="55" customFormat="1" ht="13.35" customHeight="1" x14ac:dyDescent="0.2"/>
    <row r="57" spans="2:2" s="55" customFormat="1" ht="13.35" customHeight="1" x14ac:dyDescent="0.2"/>
    <row r="58" spans="2:2" s="55" customFormat="1" ht="11.25" x14ac:dyDescent="0.2"/>
  </sheetData>
  <sheetProtection algorithmName="SHA-512" hashValue="p9LePpx0vna5IKY5egF0/myzw+Y8cov59Ym3itHetslunxYIYrqPmr5kFxPJP/EEQPvZDjH6PrM8LicQUgCxIQ==" saltValue="jRGNAnbHHQRMBDRrGl2GdA==" spinCount="100000" sheet="1" objects="1" scenarios="1" selectLockedCells="1"/>
  <mergeCells count="34">
    <mergeCell ref="A6:J6"/>
    <mergeCell ref="A1:J1"/>
    <mergeCell ref="A2:J2"/>
    <mergeCell ref="A3:J3"/>
    <mergeCell ref="A4:J4"/>
    <mergeCell ref="A5:J5"/>
    <mergeCell ref="C9:E9"/>
    <mergeCell ref="I9:J9"/>
    <mergeCell ref="B14:G14"/>
    <mergeCell ref="I14:J14"/>
    <mergeCell ref="A7:B7"/>
    <mergeCell ref="A9:B9"/>
    <mergeCell ref="C7:E7"/>
    <mergeCell ref="G7:H7"/>
    <mergeCell ref="I7:J7"/>
    <mergeCell ref="C8:E8"/>
    <mergeCell ref="G8:H8"/>
    <mergeCell ref="I8:J8"/>
    <mergeCell ref="A12:J12"/>
    <mergeCell ref="B15:J15"/>
    <mergeCell ref="B17:C17"/>
    <mergeCell ref="G17:J17"/>
    <mergeCell ref="B27:F27"/>
    <mergeCell ref="B33:J33"/>
    <mergeCell ref="G20:J20"/>
    <mergeCell ref="B38:C38"/>
    <mergeCell ref="G38:J38"/>
    <mergeCell ref="G23:J23"/>
    <mergeCell ref="B45:E45"/>
    <mergeCell ref="E29:J29"/>
    <mergeCell ref="B30:J30"/>
    <mergeCell ref="F31:H31"/>
    <mergeCell ref="E32:G32"/>
    <mergeCell ref="G41:J41"/>
  </mergeCells>
  <phoneticPr fontId="41" type="noConversion"/>
  <conditionalFormatting sqref="I8:J8">
    <cfRule type="containsText" dxfId="14" priority="3" operator="containsText" text="linked cell">
      <formula>NOT(ISERROR(SEARCH("linked cell",I8)))</formula>
    </cfRule>
  </conditionalFormatting>
  <conditionalFormatting sqref="C7:J10">
    <cfRule type="containsText" dxfId="13" priority="2" operator="containsText" text="linked">
      <formula>NOT(ISERROR(SEARCH("linked",C7)))</formula>
    </cfRule>
  </conditionalFormatting>
  <conditionalFormatting sqref="E32:G32">
    <cfRule type="containsText" dxfId="12" priority="1" operator="containsText" text="linked">
      <formula>NOT(ISERROR(SEARCH("linked",E32)))</formula>
    </cfRule>
  </conditionalFormatting>
  <pageMargins left="0.5" right="0.5" top="0.5" bottom="0.5" header="0.3" footer="0.3"/>
  <pageSetup orientation="portrait" r:id="rId1"/>
  <headerFooter>
    <oddFooter>&amp;R&amp;"+,Italic"&amp;9&amp;A, Revised 5/2/13</oddFooter>
  </headerFooter>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5"/>
  <sheetViews>
    <sheetView showGridLines="0" view="pageBreakPreview" zoomScaleNormal="100" zoomScaleSheetLayoutView="100" workbookViewId="0">
      <selection activeCell="B53" sqref="B53"/>
    </sheetView>
  </sheetViews>
  <sheetFormatPr defaultColWidth="8.85546875" defaultRowHeight="15" x14ac:dyDescent="0.25"/>
  <cols>
    <col min="1" max="1" width="3.5703125" style="147" customWidth="1"/>
    <col min="2" max="16384" width="8.85546875" style="147"/>
  </cols>
  <sheetData>
    <row r="1" spans="1:10" s="183" customFormat="1" ht="12.75" customHeight="1" x14ac:dyDescent="0.25">
      <c r="A1" s="303" t="str">
        <f>'D102 RECONCILIATION'!A1:H1</f>
        <v>Updated 07/2021</v>
      </c>
      <c r="B1" s="303"/>
      <c r="C1" s="303"/>
      <c r="D1" s="303"/>
      <c r="E1" s="303"/>
      <c r="F1" s="303"/>
      <c r="G1" s="303"/>
      <c r="H1" s="303"/>
      <c r="I1" s="303"/>
    </row>
    <row r="2" spans="1:10" x14ac:dyDescent="0.25">
      <c r="A2" s="150" t="s">
        <v>206</v>
      </c>
      <c r="B2" s="150"/>
      <c r="C2" s="150"/>
      <c r="D2" s="148"/>
      <c r="E2" s="148"/>
      <c r="F2" s="148"/>
      <c r="G2" s="148"/>
      <c r="H2" s="148"/>
      <c r="I2" s="148"/>
      <c r="J2" s="148"/>
    </row>
    <row r="3" spans="1:10" s="149" customFormat="1" ht="5.0999999999999996" customHeight="1" x14ac:dyDescent="0.25"/>
    <row r="4" spans="1:10" s="149" customFormat="1" ht="45.75" customHeight="1" x14ac:dyDescent="0.25">
      <c r="A4" s="435" t="s">
        <v>259</v>
      </c>
      <c r="B4" s="382" t="s">
        <v>258</v>
      </c>
      <c r="C4" s="382"/>
      <c r="D4" s="382"/>
      <c r="E4" s="382"/>
      <c r="F4" s="382"/>
      <c r="G4" s="382"/>
      <c r="H4" s="382"/>
      <c r="I4" s="382"/>
    </row>
    <row r="5" spans="1:10" s="149" customFormat="1" ht="68.25" customHeight="1" x14ac:dyDescent="0.25">
      <c r="A5" s="436" t="s">
        <v>260</v>
      </c>
      <c r="B5" s="382" t="s">
        <v>261</v>
      </c>
      <c r="C5" s="382"/>
      <c r="D5" s="382"/>
      <c r="E5" s="382"/>
      <c r="F5" s="382"/>
      <c r="G5" s="382"/>
      <c r="H5" s="382"/>
      <c r="I5" s="382"/>
    </row>
    <row r="6" spans="1:10" s="149" customFormat="1" ht="6" customHeight="1" x14ac:dyDescent="0.25">
      <c r="A6" s="432"/>
      <c r="B6" s="251"/>
      <c r="C6" s="251"/>
      <c r="D6" s="251"/>
      <c r="E6" s="251"/>
      <c r="F6" s="251"/>
      <c r="G6" s="251"/>
      <c r="H6" s="251"/>
      <c r="I6" s="251"/>
    </row>
    <row r="7" spans="1:10" s="149" customFormat="1" ht="12.75" x14ac:dyDescent="0.25">
      <c r="A7" s="150" t="s">
        <v>263</v>
      </c>
    </row>
    <row r="8" spans="1:10" s="149" customFormat="1" ht="5.0999999999999996" customHeight="1" x14ac:dyDescent="0.25"/>
    <row r="9" spans="1:10" s="149" customFormat="1" ht="12.75" x14ac:dyDescent="0.25">
      <c r="A9" s="382" t="s">
        <v>262</v>
      </c>
      <c r="B9" s="382"/>
      <c r="C9" s="382"/>
      <c r="D9" s="382"/>
      <c r="E9" s="382"/>
      <c r="F9" s="382"/>
      <c r="G9" s="382"/>
      <c r="H9" s="382"/>
      <c r="I9" s="382"/>
    </row>
    <row r="10" spans="1:10" s="149" customFormat="1" ht="12.75" x14ac:dyDescent="0.25">
      <c r="A10" s="382"/>
      <c r="B10" s="382"/>
      <c r="C10" s="382"/>
      <c r="D10" s="382"/>
      <c r="E10" s="382"/>
      <c r="F10" s="382"/>
      <c r="G10" s="382"/>
      <c r="H10" s="382"/>
      <c r="I10" s="382"/>
    </row>
    <row r="11" spans="1:10" s="149" customFormat="1" ht="12.75" x14ac:dyDescent="0.25">
      <c r="A11" s="382"/>
      <c r="B11" s="382"/>
      <c r="C11" s="382"/>
      <c r="D11" s="382"/>
      <c r="E11" s="382"/>
      <c r="F11" s="382"/>
      <c r="G11" s="382"/>
      <c r="H11" s="382"/>
      <c r="I11" s="382"/>
    </row>
    <row r="12" spans="1:10" s="149" customFormat="1" ht="12.75" x14ac:dyDescent="0.25">
      <c r="A12" s="382"/>
      <c r="B12" s="382"/>
      <c r="C12" s="382"/>
      <c r="D12" s="382"/>
      <c r="E12" s="382"/>
      <c r="F12" s="382"/>
      <c r="G12" s="382"/>
      <c r="H12" s="382"/>
      <c r="I12" s="382"/>
    </row>
    <row r="13" spans="1:10" s="149" customFormat="1" ht="12.75" x14ac:dyDescent="0.25">
      <c r="A13" s="382"/>
      <c r="B13" s="382"/>
      <c r="C13" s="382"/>
      <c r="D13" s="382"/>
      <c r="E13" s="382"/>
      <c r="F13" s="382"/>
      <c r="G13" s="382"/>
      <c r="H13" s="382"/>
      <c r="I13" s="382"/>
    </row>
    <row r="14" spans="1:10" s="149" customFormat="1" ht="12.75" x14ac:dyDescent="0.25">
      <c r="A14" s="382"/>
      <c r="B14" s="382"/>
      <c r="C14" s="382"/>
      <c r="D14" s="382"/>
      <c r="E14" s="382"/>
      <c r="F14" s="382"/>
      <c r="G14" s="382"/>
      <c r="H14" s="382"/>
      <c r="I14" s="382"/>
    </row>
    <row r="15" spans="1:10" s="149" customFormat="1" ht="12.75" x14ac:dyDescent="0.25">
      <c r="A15" s="382"/>
      <c r="B15" s="382"/>
      <c r="C15" s="382"/>
      <c r="D15" s="382"/>
      <c r="E15" s="382"/>
      <c r="F15" s="382"/>
      <c r="G15" s="382"/>
      <c r="H15" s="382"/>
      <c r="I15" s="382"/>
    </row>
    <row r="16" spans="1:10" s="149" customFormat="1" ht="12.75" x14ac:dyDescent="0.25">
      <c r="A16" s="382"/>
      <c r="B16" s="382"/>
      <c r="C16" s="382"/>
      <c r="D16" s="382"/>
      <c r="E16" s="382"/>
      <c r="F16" s="382"/>
      <c r="G16" s="382"/>
      <c r="H16" s="382"/>
      <c r="I16" s="382"/>
    </row>
    <row r="17" spans="1:9" s="149" customFormat="1" ht="12.75" x14ac:dyDescent="0.25">
      <c r="A17" s="382"/>
      <c r="B17" s="382"/>
      <c r="C17" s="382"/>
      <c r="D17" s="382"/>
      <c r="E17" s="382"/>
      <c r="F17" s="382"/>
      <c r="G17" s="382"/>
      <c r="H17" s="382"/>
      <c r="I17" s="382"/>
    </row>
    <row r="18" spans="1:9" s="149" customFormat="1" ht="12.75" x14ac:dyDescent="0.25">
      <c r="A18" s="382"/>
      <c r="B18" s="382"/>
      <c r="C18" s="382"/>
      <c r="D18" s="382"/>
      <c r="E18" s="382"/>
      <c r="F18" s="382"/>
      <c r="G18" s="382"/>
      <c r="H18" s="382"/>
      <c r="I18" s="382"/>
    </row>
    <row r="19" spans="1:9" s="149" customFormat="1" ht="12.75" x14ac:dyDescent="0.25">
      <c r="A19" s="382"/>
      <c r="B19" s="382"/>
      <c r="C19" s="382"/>
      <c r="D19" s="382"/>
      <c r="E19" s="382"/>
      <c r="F19" s="382"/>
      <c r="G19" s="382"/>
      <c r="H19" s="382"/>
      <c r="I19" s="382"/>
    </row>
    <row r="20" spans="1:9" s="149" customFormat="1" ht="12.75" x14ac:dyDescent="0.25">
      <c r="A20" s="382"/>
      <c r="B20" s="382"/>
      <c r="C20" s="382"/>
      <c r="D20" s="382"/>
      <c r="E20" s="382"/>
      <c r="F20" s="382"/>
      <c r="G20" s="382"/>
      <c r="H20" s="382"/>
      <c r="I20" s="382"/>
    </row>
    <row r="21" spans="1:9" s="149" customFormat="1" ht="12.75" x14ac:dyDescent="0.25">
      <c r="A21" s="382"/>
      <c r="B21" s="382"/>
      <c r="C21" s="382"/>
      <c r="D21" s="382"/>
      <c r="E21" s="382"/>
      <c r="F21" s="382"/>
      <c r="G21" s="382"/>
      <c r="H21" s="382"/>
      <c r="I21" s="382"/>
    </row>
    <row r="22" spans="1:9" s="149" customFormat="1" ht="33.75" customHeight="1" x14ac:dyDescent="0.25">
      <c r="A22" s="382"/>
      <c r="B22" s="382"/>
      <c r="C22" s="382"/>
      <c r="D22" s="382"/>
      <c r="E22" s="382"/>
      <c r="F22" s="382"/>
      <c r="G22" s="382"/>
      <c r="H22" s="382"/>
      <c r="I22" s="382"/>
    </row>
    <row r="23" spans="1:9" s="149" customFormat="1" ht="6" customHeight="1" x14ac:dyDescent="0.25"/>
    <row r="24" spans="1:9" s="149" customFormat="1" ht="12.75" x14ac:dyDescent="0.25">
      <c r="A24" s="150" t="s">
        <v>264</v>
      </c>
    </row>
    <row r="25" spans="1:9" s="149" customFormat="1" ht="5.0999999999999996" customHeight="1" x14ac:dyDescent="0.25"/>
    <row r="26" spans="1:9" s="149" customFormat="1" ht="12.75" x14ac:dyDescent="0.25">
      <c r="A26" s="149" t="s">
        <v>202</v>
      </c>
    </row>
    <row r="27" spans="1:9" s="149" customFormat="1" ht="6" customHeight="1" x14ac:dyDescent="0.25"/>
    <row r="28" spans="1:9" s="149" customFormat="1" ht="12.75" x14ac:dyDescent="0.25">
      <c r="A28" s="437" t="s">
        <v>259</v>
      </c>
      <c r="B28" s="382" t="s">
        <v>265</v>
      </c>
      <c r="C28" s="382"/>
      <c r="D28" s="382"/>
      <c r="E28" s="382"/>
      <c r="F28" s="382"/>
      <c r="G28" s="382"/>
      <c r="H28" s="382"/>
      <c r="I28" s="382"/>
    </row>
    <row r="29" spans="1:9" s="149" customFormat="1" ht="12.75" x14ac:dyDescent="0.25">
      <c r="A29" s="437"/>
      <c r="B29" s="382"/>
      <c r="C29" s="382"/>
      <c r="D29" s="382"/>
      <c r="E29" s="382"/>
      <c r="F29" s="382"/>
      <c r="G29" s="382"/>
      <c r="H29" s="382"/>
      <c r="I29" s="382"/>
    </row>
    <row r="30" spans="1:9" s="149" customFormat="1" ht="6" customHeight="1" x14ac:dyDescent="0.25"/>
    <row r="31" spans="1:9" s="149" customFormat="1" ht="12.75" customHeight="1" x14ac:dyDescent="0.2">
      <c r="A31" s="434" t="s">
        <v>260</v>
      </c>
      <c r="B31" s="439" t="s">
        <v>270</v>
      </c>
      <c r="C31" s="439"/>
      <c r="D31" s="439"/>
      <c r="E31" s="439"/>
      <c r="F31" s="439"/>
      <c r="G31" s="439"/>
      <c r="H31" s="439"/>
      <c r="I31" s="439"/>
    </row>
    <row r="32" spans="1:9" s="149" customFormat="1" ht="6" customHeight="1" x14ac:dyDescent="0.25"/>
    <row r="33" spans="1:9" s="149" customFormat="1" ht="12.75" x14ac:dyDescent="0.25">
      <c r="A33" s="433" t="s">
        <v>266</v>
      </c>
      <c r="B33" s="149" t="s">
        <v>267</v>
      </c>
    </row>
    <row r="34" spans="1:9" s="149" customFormat="1" ht="6" customHeight="1" x14ac:dyDescent="0.25"/>
    <row r="35" spans="1:9" s="149" customFormat="1" ht="12.75" x14ac:dyDescent="0.25">
      <c r="A35" s="437" t="s">
        <v>268</v>
      </c>
      <c r="B35" s="382" t="s">
        <v>269</v>
      </c>
      <c r="C35" s="382"/>
      <c r="D35" s="382"/>
      <c r="E35" s="382"/>
      <c r="F35" s="382"/>
      <c r="G35" s="382"/>
      <c r="H35" s="382"/>
      <c r="I35" s="382"/>
    </row>
    <row r="36" spans="1:9" s="149" customFormat="1" ht="12.75" x14ac:dyDescent="0.25">
      <c r="A36" s="438"/>
      <c r="B36" s="382"/>
      <c r="C36" s="382"/>
      <c r="D36" s="382"/>
      <c r="E36" s="382"/>
      <c r="F36" s="382"/>
      <c r="G36" s="382"/>
      <c r="H36" s="382"/>
      <c r="I36" s="382"/>
    </row>
    <row r="37" spans="1:9" s="149" customFormat="1" ht="12" customHeight="1" x14ac:dyDescent="0.25"/>
    <row r="38" spans="1:9" s="149" customFormat="1" ht="12.75" x14ac:dyDescent="0.25">
      <c r="A38" s="149" t="s">
        <v>203</v>
      </c>
    </row>
    <row r="39" spans="1:9" s="149" customFormat="1" ht="6" customHeight="1" x14ac:dyDescent="0.25"/>
    <row r="40" spans="1:9" s="149" customFormat="1" ht="12.75" x14ac:dyDescent="0.25">
      <c r="A40" s="437" t="s">
        <v>259</v>
      </c>
      <c r="B40" s="382" t="s">
        <v>271</v>
      </c>
      <c r="C40" s="382"/>
      <c r="D40" s="382"/>
      <c r="E40" s="382"/>
      <c r="F40" s="382"/>
      <c r="G40" s="382"/>
      <c r="H40" s="382"/>
      <c r="I40" s="382"/>
    </row>
    <row r="41" spans="1:9" s="149" customFormat="1" ht="12.75" x14ac:dyDescent="0.25">
      <c r="A41" s="437"/>
      <c r="B41" s="382"/>
      <c r="C41" s="382"/>
      <c r="D41" s="382"/>
      <c r="E41" s="382"/>
      <c r="F41" s="382"/>
      <c r="G41" s="382"/>
      <c r="H41" s="382"/>
      <c r="I41" s="382"/>
    </row>
    <row r="42" spans="1:9" s="149" customFormat="1" ht="12" customHeight="1" x14ac:dyDescent="0.25"/>
    <row r="43" spans="1:9" s="149" customFormat="1" ht="12.75" x14ac:dyDescent="0.25">
      <c r="A43" s="149" t="s">
        <v>204</v>
      </c>
    </row>
    <row r="44" spans="1:9" s="149" customFormat="1" ht="6" customHeight="1" x14ac:dyDescent="0.25"/>
    <row r="45" spans="1:9" s="149" customFormat="1" ht="12.75" x14ac:dyDescent="0.25">
      <c r="A45" s="437" t="s">
        <v>259</v>
      </c>
      <c r="B45" s="382" t="s">
        <v>272</v>
      </c>
      <c r="C45" s="382"/>
      <c r="D45" s="382"/>
      <c r="E45" s="382"/>
      <c r="F45" s="382"/>
      <c r="G45" s="382"/>
      <c r="H45" s="382"/>
      <c r="I45" s="382"/>
    </row>
    <row r="46" spans="1:9" s="149" customFormat="1" ht="12.75" x14ac:dyDescent="0.25">
      <c r="A46" s="438"/>
      <c r="B46" s="382"/>
      <c r="C46" s="382"/>
      <c r="D46" s="382"/>
      <c r="E46" s="382"/>
      <c r="F46" s="382"/>
      <c r="G46" s="382"/>
      <c r="H46" s="382"/>
      <c r="I46" s="382"/>
    </row>
    <row r="47" spans="1:9" s="149" customFormat="1" ht="6" customHeight="1" x14ac:dyDescent="0.25"/>
    <row r="48" spans="1:9" s="149" customFormat="1" ht="12.75" x14ac:dyDescent="0.25">
      <c r="A48" s="434" t="s">
        <v>260</v>
      </c>
      <c r="B48" s="438" t="s">
        <v>273</v>
      </c>
      <c r="C48" s="438"/>
      <c r="D48" s="438"/>
      <c r="E48" s="438"/>
      <c r="F48" s="438"/>
      <c r="G48" s="438"/>
      <c r="H48" s="438"/>
      <c r="I48" s="438"/>
    </row>
    <row r="49" spans="1:9" s="149" customFormat="1" ht="6" customHeight="1" x14ac:dyDescent="0.25"/>
    <row r="50" spans="1:9" s="149" customFormat="1" ht="12.75" x14ac:dyDescent="0.25">
      <c r="A50" s="434" t="s">
        <v>266</v>
      </c>
      <c r="B50" s="438" t="s">
        <v>205</v>
      </c>
      <c r="C50" s="438"/>
      <c r="D50" s="438"/>
      <c r="E50" s="438"/>
      <c r="F50" s="438"/>
      <c r="G50" s="438"/>
      <c r="H50" s="438"/>
      <c r="I50" s="438"/>
    </row>
    <row r="51" spans="1:9" s="149" customFormat="1" ht="6" customHeight="1" x14ac:dyDescent="0.25"/>
    <row r="52" spans="1:9" s="149" customFormat="1" ht="12.75" x14ac:dyDescent="0.25">
      <c r="A52" s="433" t="s">
        <v>268</v>
      </c>
      <c r="B52" s="438" t="s">
        <v>274</v>
      </c>
      <c r="C52" s="438"/>
      <c r="D52" s="438"/>
      <c r="E52" s="438"/>
      <c r="F52" s="438"/>
      <c r="G52" s="438"/>
      <c r="H52" s="438"/>
      <c r="I52" s="438"/>
    </row>
    <row r="53" spans="1:9" s="149" customFormat="1" ht="12.75" x14ac:dyDescent="0.25"/>
    <row r="54" spans="1:9" s="149" customFormat="1" ht="12.75" x14ac:dyDescent="0.25"/>
    <row r="55" spans="1:9" s="149" customFormat="1" ht="12.75" x14ac:dyDescent="0.25"/>
    <row r="56" spans="1:9" s="149" customFormat="1" ht="12.75" x14ac:dyDescent="0.25"/>
    <row r="57" spans="1:9" s="149" customFormat="1" ht="12.75" x14ac:dyDescent="0.25"/>
    <row r="58" spans="1:9" s="149" customFormat="1" ht="12.75" x14ac:dyDescent="0.25"/>
    <row r="59" spans="1:9" s="149" customFormat="1" ht="12.75" x14ac:dyDescent="0.25"/>
    <row r="60" spans="1:9" s="149" customFormat="1" ht="12.75" x14ac:dyDescent="0.25"/>
    <row r="61" spans="1:9" s="149" customFormat="1" ht="12.75" x14ac:dyDescent="0.25"/>
    <row r="62" spans="1:9" s="149" customFormat="1" ht="12.75" x14ac:dyDescent="0.25"/>
    <row r="63" spans="1:9" s="149" customFormat="1" ht="12.75" x14ac:dyDescent="0.25"/>
    <row r="64" spans="1:9" s="149" customFormat="1" ht="12.75" x14ac:dyDescent="0.25"/>
    <row r="65" s="149" customFormat="1" ht="12.75" x14ac:dyDescent="0.25"/>
  </sheetData>
  <sheetProtection algorithmName="SHA-512" hashValue="6bXsI9Pd9zYF0dzdsDP3XrKNVEQgDa+H6RHfDo80iMFrDJ7Bobrvhlh8cByNxQArypoA5Iq/UJAJh6elmzCUiw==" saltValue="0EuPdEDISAYOn6AxkBtQcw==" spinCount="100000" sheet="1" objects="1" scenarios="1" selectLockedCells="1"/>
  <mergeCells count="16">
    <mergeCell ref="B50:I50"/>
    <mergeCell ref="B52:I52"/>
    <mergeCell ref="A40:A41"/>
    <mergeCell ref="B40:I41"/>
    <mergeCell ref="B45:I46"/>
    <mergeCell ref="A45:A46"/>
    <mergeCell ref="B48:I48"/>
    <mergeCell ref="B28:I29"/>
    <mergeCell ref="A28:A29"/>
    <mergeCell ref="A35:A36"/>
    <mergeCell ref="B35:I36"/>
    <mergeCell ref="B31:I31"/>
    <mergeCell ref="A9:I22"/>
    <mergeCell ref="A1:I1"/>
    <mergeCell ref="B4:I4"/>
    <mergeCell ref="B5:I5"/>
  </mergeCells>
  <phoneticPr fontId="41" type="noConversion"/>
  <printOptions horizontalCentered="1"/>
  <pageMargins left="0.7" right="0.7" top="0.75" bottom="0.75" header="0.3" footer="0.3"/>
  <pageSetup orientation="portrait" r:id="rId1"/>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7"/>
  <sheetViews>
    <sheetView showGridLines="0" view="pageBreakPreview" zoomScaleNormal="100" zoomScaleSheetLayoutView="100" workbookViewId="0">
      <selection activeCell="A11" sqref="A11"/>
    </sheetView>
  </sheetViews>
  <sheetFormatPr defaultColWidth="8.85546875" defaultRowHeight="11.25" x14ac:dyDescent="0.25"/>
  <cols>
    <col min="1" max="1" width="9.42578125" style="93" customWidth="1"/>
    <col min="2" max="2" width="28" style="93" customWidth="1"/>
    <col min="3" max="3" width="29.85546875" style="93" customWidth="1"/>
    <col min="4" max="4" width="12.42578125" style="93" customWidth="1"/>
    <col min="5" max="5" width="7.42578125" style="93" customWidth="1"/>
    <col min="6" max="6" width="21.140625" style="93" customWidth="1"/>
    <col min="7" max="7" width="7.85546875" style="93" customWidth="1"/>
    <col min="8" max="8" width="4.85546875" style="93" customWidth="1"/>
    <col min="9" max="9" width="7.42578125" style="93" customWidth="1"/>
    <col min="10" max="11" width="6.42578125" style="93" customWidth="1"/>
    <col min="12" max="16384" width="8.85546875" style="42"/>
  </cols>
  <sheetData>
    <row r="1" spans="1:12" s="182" customFormat="1" ht="12.75" customHeight="1" x14ac:dyDescent="0.25">
      <c r="A1" s="303" t="str">
        <f>'D102 RECONCILIATION'!A1:H1</f>
        <v>Updated 07/2021</v>
      </c>
      <c r="B1" s="303"/>
      <c r="C1" s="303"/>
      <c r="D1" s="303"/>
      <c r="E1" s="303"/>
      <c r="F1" s="303"/>
      <c r="G1" s="303"/>
      <c r="H1" s="303"/>
      <c r="I1" s="303"/>
      <c r="J1" s="303"/>
      <c r="K1" s="303"/>
    </row>
    <row r="2" spans="1:12" s="6" customFormat="1" ht="15" x14ac:dyDescent="0.25">
      <c r="A2" s="304" t="s">
        <v>39</v>
      </c>
      <c r="B2" s="304"/>
      <c r="C2" s="304"/>
      <c r="D2" s="304"/>
      <c r="E2" s="304"/>
      <c r="F2" s="304"/>
      <c r="G2" s="304"/>
      <c r="H2" s="304"/>
      <c r="I2" s="304"/>
      <c r="J2" s="304"/>
      <c r="K2" s="304"/>
      <c r="L2" s="41"/>
    </row>
    <row r="3" spans="1:12" s="6" customFormat="1" ht="5.0999999999999996" customHeight="1" x14ac:dyDescent="0.25">
      <c r="A3" s="305"/>
      <c r="B3" s="305"/>
      <c r="C3" s="305"/>
      <c r="D3" s="305"/>
      <c r="E3" s="305"/>
      <c r="F3" s="305"/>
    </row>
    <row r="4" spans="1:12" s="28" customFormat="1" ht="13.5" customHeight="1" x14ac:dyDescent="0.25">
      <c r="A4" s="278" t="s">
        <v>114</v>
      </c>
      <c r="B4" s="278"/>
      <c r="C4" s="278"/>
      <c r="D4" s="278"/>
      <c r="E4" s="278"/>
      <c r="F4" s="278"/>
      <c r="G4" s="278"/>
      <c r="H4" s="278"/>
      <c r="I4" s="278"/>
      <c r="J4" s="278"/>
      <c r="K4" s="278"/>
      <c r="L4" s="39"/>
    </row>
    <row r="5" spans="1:12" s="28" customFormat="1" ht="13.5" customHeight="1" x14ac:dyDescent="0.25">
      <c r="A5" s="157"/>
      <c r="B5" s="157"/>
      <c r="C5" s="157"/>
      <c r="D5" s="157"/>
      <c r="E5" s="157"/>
      <c r="F5" s="157"/>
      <c r="G5" s="162"/>
      <c r="H5" s="162"/>
      <c r="I5" s="162"/>
      <c r="J5" s="162"/>
      <c r="K5" s="157"/>
      <c r="L5" s="39"/>
    </row>
    <row r="6" spans="1:12" ht="15" customHeight="1" x14ac:dyDescent="0.25">
      <c r="A6" s="158" t="s">
        <v>37</v>
      </c>
      <c r="B6" s="368" t="str">
        <f>IF('D102 RECONCILIATION'!C8=0," ",'D102 RECONCILIATION'!C8)</f>
        <v xml:space="preserve"> </v>
      </c>
      <c r="C6" s="368"/>
      <c r="D6" s="156"/>
      <c r="E6" s="159"/>
      <c r="F6" s="158" t="s">
        <v>38</v>
      </c>
      <c r="G6" s="374" t="str">
        <f>IF('D102 RECONCILIATION'!I8=0," ",'D102 RECONCILIATION'!I8)</f>
        <v xml:space="preserve"> </v>
      </c>
      <c r="H6" s="374" t="e">
        <f>IF('D102 RECONCILIATION'!#REF!=0,"Linked Cell",'D102 RECONCILIATION'!#REF!)</f>
        <v>#REF!</v>
      </c>
      <c r="I6" s="374" t="str">
        <f>IF('D102 RECONCILIATION'!K18=0,"Linked Cell",'D102 RECONCILIATION'!K18)</f>
        <v xml:space="preserve">
Red Flag in upper right-hand corner of the cell means there is important information or instructions for user to read.  Select cell or glide mouse over cell to view hidden information or instructions.
Cells Highlighted Yellow - User may enter data into these cells.
Blue - Cell is locked and contains a formula to perform a specific calculation.
Green - Cell is locked and is linked to data in another cell.
Cells Highlighted Red or with Red Text - DSHA to populate.</v>
      </c>
      <c r="J6" s="374" t="str">
        <f>IF('D102 RECONCILIATION'!L8=0,"Linked Cell",'D102 RECONCILIATION'!L8)</f>
        <v>Linked Cell</v>
      </c>
      <c r="K6" s="48"/>
      <c r="L6" s="40"/>
    </row>
    <row r="7" spans="1:12" ht="15" customHeight="1" x14ac:dyDescent="0.25">
      <c r="A7" s="158" t="s">
        <v>42</v>
      </c>
      <c r="B7" s="376" t="str">
        <f>IF('D102 RECONCILIATION'!C9=0," ",'D102 RECONCILIATION'!C9)</f>
        <v xml:space="preserve"> </v>
      </c>
      <c r="C7" s="376"/>
      <c r="D7" s="156"/>
      <c r="E7" s="159"/>
      <c r="F7" s="158" t="s">
        <v>44</v>
      </c>
      <c r="G7" s="375" t="str">
        <f>IF('D102 RECONCILIATION'!I9=0," ",'D102 RECONCILIATION'!I9)</f>
        <v xml:space="preserve"> </v>
      </c>
      <c r="H7" s="375" t="e">
        <f>IF('D102 RECONCILIATION'!#REF!=0,"Linked Cell",'D102 RECONCILIATION'!#REF!)</f>
        <v>#REF!</v>
      </c>
      <c r="I7" s="375" t="str">
        <f>IF('D102 RECONCILIATION'!K9=0,"Linked Cell",'D102 RECONCILIATION'!K9)</f>
        <v>Linked Cell</v>
      </c>
      <c r="J7" s="375" t="str">
        <f>IF('D102 RECONCILIATION'!L9=0,"Linked Cell",'D102 RECONCILIATION'!L9)</f>
        <v>Linked Cell</v>
      </c>
      <c r="K7" s="156"/>
      <c r="L7" s="40"/>
    </row>
    <row r="8" spans="1:12" ht="13.5" customHeight="1" x14ac:dyDescent="0.25">
      <c r="A8" s="159" t="s">
        <v>43</v>
      </c>
      <c r="B8" s="376" t="str">
        <f>IF('D102 RECONCILIATION'!C10=0," ",'D102 RECONCILIATION'!C10)</f>
        <v xml:space="preserve"> </v>
      </c>
      <c r="C8" s="376"/>
      <c r="D8" s="156"/>
      <c r="E8" s="159"/>
      <c r="F8" s="158" t="s">
        <v>186</v>
      </c>
      <c r="G8" s="374" t="str">
        <f>IF('D102 RECONCILIATION'!I10=0," ",'D102 RECONCILIATION'!I10)</f>
        <v xml:space="preserve"> </v>
      </c>
      <c r="H8" s="374" t="e">
        <f>IF('D102 RECONCILIATION'!#REF!=0,"Linked Cell",'D102 RECONCILIATION'!#REF!)</f>
        <v>#REF!</v>
      </c>
      <c r="I8" s="374" t="str">
        <f>IF('D102 RECONCILIATION'!K10=0,"Linked Cell",'D102 RECONCILIATION'!K10)</f>
        <v>Linked Cell</v>
      </c>
      <c r="J8" s="374" t="str">
        <f>IF('D102 RECONCILIATION'!L10=0,"Linked Cell",'D102 RECONCILIATION'!L10)</f>
        <v>Linked Cell</v>
      </c>
      <c r="K8" s="156"/>
      <c r="L8" s="40"/>
    </row>
    <row r="9" spans="1:12" ht="12" customHeight="1" x14ac:dyDescent="0.25">
      <c r="A9" s="159"/>
      <c r="B9" s="159"/>
      <c r="C9" s="159"/>
      <c r="D9" s="159"/>
      <c r="E9" s="159"/>
      <c r="F9" s="159"/>
      <c r="G9" s="159"/>
      <c r="H9" s="159"/>
      <c r="I9" s="159"/>
      <c r="J9" s="159"/>
      <c r="K9" s="159"/>
    </row>
    <row r="10" spans="1:12" ht="60" customHeight="1" x14ac:dyDescent="0.25">
      <c r="A10" s="2" t="s">
        <v>99</v>
      </c>
      <c r="B10" s="163" t="s">
        <v>104</v>
      </c>
      <c r="C10" s="163" t="s">
        <v>105</v>
      </c>
      <c r="D10" s="163" t="s">
        <v>184</v>
      </c>
      <c r="E10" s="2" t="s">
        <v>159</v>
      </c>
      <c r="F10" s="163" t="s">
        <v>102</v>
      </c>
      <c r="G10" s="163" t="s">
        <v>163</v>
      </c>
      <c r="H10" s="163" t="s">
        <v>164</v>
      </c>
      <c r="I10" s="2" t="s">
        <v>162</v>
      </c>
      <c r="J10" s="2" t="s">
        <v>160</v>
      </c>
      <c r="K10" s="2" t="s">
        <v>161</v>
      </c>
    </row>
    <row r="11" spans="1:12" s="38" customFormat="1" ht="24" customHeight="1" x14ac:dyDescent="0.25">
      <c r="A11" s="106"/>
      <c r="B11" s="107"/>
      <c r="C11" s="108"/>
      <c r="D11" s="109"/>
      <c r="E11" s="110"/>
      <c r="F11" s="108"/>
      <c r="G11" s="111"/>
      <c r="H11" s="111"/>
      <c r="I11" s="110"/>
      <c r="J11" s="110"/>
      <c r="K11" s="110"/>
    </row>
    <row r="12" spans="1:12" s="38" customFormat="1" ht="24" customHeight="1" x14ac:dyDescent="0.25">
      <c r="A12" s="106"/>
      <c r="B12" s="107"/>
      <c r="C12" s="108"/>
      <c r="D12" s="109"/>
      <c r="E12" s="110"/>
      <c r="F12" s="108"/>
      <c r="G12" s="111"/>
      <c r="H12" s="111"/>
      <c r="I12" s="110"/>
      <c r="J12" s="110"/>
      <c r="K12" s="110"/>
    </row>
    <row r="13" spans="1:12" s="38" customFormat="1" ht="24" customHeight="1" x14ac:dyDescent="0.25">
      <c r="A13" s="106"/>
      <c r="B13" s="107"/>
      <c r="C13" s="108"/>
      <c r="D13" s="109"/>
      <c r="E13" s="110"/>
      <c r="F13" s="108"/>
      <c r="G13" s="111"/>
      <c r="H13" s="111"/>
      <c r="I13" s="110"/>
      <c r="J13" s="110"/>
      <c r="K13" s="110"/>
    </row>
    <row r="14" spans="1:12" s="38" customFormat="1" ht="24" customHeight="1" x14ac:dyDescent="0.25">
      <c r="A14" s="106"/>
      <c r="B14" s="107"/>
      <c r="C14" s="108"/>
      <c r="D14" s="109"/>
      <c r="E14" s="110"/>
      <c r="F14" s="108"/>
      <c r="G14" s="111"/>
      <c r="H14" s="111"/>
      <c r="I14" s="110"/>
      <c r="J14" s="110"/>
      <c r="K14" s="110"/>
    </row>
    <row r="15" spans="1:12" s="38" customFormat="1" ht="24" customHeight="1" x14ac:dyDescent="0.25">
      <c r="A15" s="106"/>
      <c r="B15" s="107"/>
      <c r="C15" s="108"/>
      <c r="D15" s="109"/>
      <c r="E15" s="110"/>
      <c r="F15" s="108"/>
      <c r="G15" s="111"/>
      <c r="H15" s="111"/>
      <c r="I15" s="110"/>
      <c r="J15" s="110"/>
      <c r="K15" s="110"/>
    </row>
    <row r="16" spans="1:12" s="38" customFormat="1" ht="24" customHeight="1" x14ac:dyDescent="0.25">
      <c r="A16" s="106"/>
      <c r="B16" s="107"/>
      <c r="C16" s="108"/>
      <c r="D16" s="109"/>
      <c r="E16" s="110"/>
      <c r="F16" s="108"/>
      <c r="G16" s="111"/>
      <c r="H16" s="111"/>
      <c r="I16" s="110"/>
      <c r="J16" s="110"/>
      <c r="K16" s="110"/>
    </row>
    <row r="17" spans="1:11" s="38" customFormat="1" ht="24" customHeight="1" x14ac:dyDescent="0.25">
      <c r="A17" s="106"/>
      <c r="B17" s="107"/>
      <c r="C17" s="108"/>
      <c r="D17" s="109"/>
      <c r="E17" s="110"/>
      <c r="F17" s="108"/>
      <c r="G17" s="111"/>
      <c r="H17" s="111"/>
      <c r="I17" s="110"/>
      <c r="J17" s="110"/>
      <c r="K17" s="110"/>
    </row>
    <row r="18" spans="1:11" s="38" customFormat="1" ht="24" customHeight="1" x14ac:dyDescent="0.25">
      <c r="A18" s="106"/>
      <c r="B18" s="107"/>
      <c r="C18" s="108"/>
      <c r="D18" s="109"/>
      <c r="E18" s="110"/>
      <c r="F18" s="108"/>
      <c r="G18" s="111"/>
      <c r="H18" s="111"/>
      <c r="I18" s="110"/>
      <c r="J18" s="110"/>
      <c r="K18" s="110"/>
    </row>
    <row r="19" spans="1:11" s="38" customFormat="1" ht="24" customHeight="1" x14ac:dyDescent="0.25">
      <c r="A19" s="106"/>
      <c r="B19" s="107"/>
      <c r="C19" s="108"/>
      <c r="D19" s="109"/>
      <c r="E19" s="110"/>
      <c r="F19" s="108"/>
      <c r="G19" s="111"/>
      <c r="H19" s="111"/>
      <c r="I19" s="110"/>
      <c r="J19" s="110"/>
      <c r="K19" s="110"/>
    </row>
    <row r="20" spans="1:11" s="38" customFormat="1" ht="24" customHeight="1" x14ac:dyDescent="0.25">
      <c r="A20" s="106"/>
      <c r="B20" s="107"/>
      <c r="C20" s="108"/>
      <c r="D20" s="109"/>
      <c r="E20" s="110"/>
      <c r="F20" s="108"/>
      <c r="G20" s="111"/>
      <c r="H20" s="111"/>
      <c r="I20" s="110"/>
      <c r="J20" s="110"/>
      <c r="K20" s="110"/>
    </row>
    <row r="21" spans="1:11" s="38" customFormat="1" ht="24" customHeight="1" x14ac:dyDescent="0.25">
      <c r="A21" s="106"/>
      <c r="B21" s="107"/>
      <c r="C21" s="108"/>
      <c r="D21" s="109"/>
      <c r="E21" s="110"/>
      <c r="F21" s="108"/>
      <c r="G21" s="111"/>
      <c r="H21" s="111"/>
      <c r="I21" s="110"/>
      <c r="J21" s="110"/>
      <c r="K21" s="110"/>
    </row>
    <row r="22" spans="1:11" s="38" customFormat="1" ht="24" customHeight="1" x14ac:dyDescent="0.25">
      <c r="A22" s="106"/>
      <c r="B22" s="107"/>
      <c r="C22" s="108"/>
      <c r="D22" s="109"/>
      <c r="E22" s="110"/>
      <c r="F22" s="108"/>
      <c r="G22" s="111"/>
      <c r="H22" s="111"/>
      <c r="I22" s="110"/>
      <c r="J22" s="110"/>
      <c r="K22" s="110"/>
    </row>
    <row r="23" spans="1:11" s="38" customFormat="1" ht="24" customHeight="1" x14ac:dyDescent="0.25">
      <c r="A23" s="106"/>
      <c r="B23" s="107"/>
      <c r="C23" s="108"/>
      <c r="D23" s="109"/>
      <c r="E23" s="110"/>
      <c r="F23" s="108"/>
      <c r="G23" s="111"/>
      <c r="H23" s="111"/>
      <c r="I23" s="110"/>
      <c r="J23" s="110"/>
      <c r="K23" s="110"/>
    </row>
    <row r="24" spans="1:11" s="38" customFormat="1" ht="24" customHeight="1" x14ac:dyDescent="0.25">
      <c r="A24" s="106"/>
      <c r="B24" s="107"/>
      <c r="C24" s="108"/>
      <c r="D24" s="109"/>
      <c r="E24" s="110"/>
      <c r="F24" s="108"/>
      <c r="G24" s="111"/>
      <c r="H24" s="111"/>
      <c r="I24" s="110"/>
      <c r="J24" s="110"/>
      <c r="K24" s="110"/>
    </row>
    <row r="25" spans="1:11" s="38" customFormat="1" ht="24" customHeight="1" x14ac:dyDescent="0.25">
      <c r="A25" s="106"/>
      <c r="B25" s="107"/>
      <c r="C25" s="108"/>
      <c r="D25" s="109"/>
      <c r="E25" s="110"/>
      <c r="F25" s="108"/>
      <c r="G25" s="111"/>
      <c r="H25" s="111"/>
      <c r="I25" s="110"/>
      <c r="J25" s="110"/>
      <c r="K25" s="110"/>
    </row>
    <row r="26" spans="1:11" s="38" customFormat="1" ht="24" customHeight="1" x14ac:dyDescent="0.25">
      <c r="A26" s="106"/>
      <c r="B26" s="107"/>
      <c r="C26" s="108"/>
      <c r="D26" s="109"/>
      <c r="E26" s="110"/>
      <c r="F26" s="108"/>
      <c r="G26" s="111"/>
      <c r="H26" s="111"/>
      <c r="I26" s="110"/>
      <c r="J26" s="110"/>
      <c r="K26" s="110"/>
    </row>
    <row r="27" spans="1:11" s="38" customFormat="1" ht="24" customHeight="1" x14ac:dyDescent="0.25">
      <c r="A27" s="106"/>
      <c r="B27" s="107"/>
      <c r="C27" s="108"/>
      <c r="D27" s="109"/>
      <c r="E27" s="110"/>
      <c r="F27" s="108"/>
      <c r="G27" s="111"/>
      <c r="H27" s="111"/>
      <c r="I27" s="110"/>
      <c r="J27" s="110"/>
      <c r="K27" s="110"/>
    </row>
    <row r="28" spans="1:11" s="38" customFormat="1" ht="24" customHeight="1" x14ac:dyDescent="0.25">
      <c r="A28" s="106"/>
      <c r="B28" s="107"/>
      <c r="C28" s="108"/>
      <c r="D28" s="109"/>
      <c r="E28" s="110"/>
      <c r="F28" s="108"/>
      <c r="G28" s="111"/>
      <c r="H28" s="111"/>
      <c r="I28" s="110"/>
      <c r="J28" s="110"/>
      <c r="K28" s="110"/>
    </row>
    <row r="29" spans="1:11" s="38" customFormat="1" ht="24" customHeight="1" x14ac:dyDescent="0.25">
      <c r="A29" s="106"/>
      <c r="B29" s="107"/>
      <c r="C29" s="108"/>
      <c r="D29" s="109"/>
      <c r="E29" s="110"/>
      <c r="F29" s="108"/>
      <c r="G29" s="111"/>
      <c r="H29" s="111"/>
      <c r="I29" s="110"/>
      <c r="J29" s="110"/>
      <c r="K29" s="110"/>
    </row>
    <row r="30" spans="1:11" ht="24" customHeight="1" x14ac:dyDescent="0.25">
      <c r="A30" s="106"/>
      <c r="B30" s="107"/>
      <c r="C30" s="108"/>
      <c r="D30" s="109"/>
      <c r="E30" s="110"/>
      <c r="F30" s="108"/>
      <c r="G30" s="111"/>
      <c r="H30" s="111"/>
      <c r="I30" s="110"/>
      <c r="J30" s="110"/>
      <c r="K30" s="110"/>
    </row>
    <row r="31" spans="1:11" ht="24" customHeight="1" x14ac:dyDescent="0.25">
      <c r="A31" s="106"/>
      <c r="B31" s="107"/>
      <c r="C31" s="108"/>
      <c r="D31" s="109"/>
      <c r="E31" s="110"/>
      <c r="F31" s="108"/>
      <c r="G31" s="111"/>
      <c r="H31" s="111"/>
      <c r="I31" s="110"/>
      <c r="J31" s="110"/>
      <c r="K31" s="110"/>
    </row>
    <row r="32" spans="1:11" ht="24" customHeight="1" x14ac:dyDescent="0.25">
      <c r="A32" s="106"/>
      <c r="B32" s="107"/>
      <c r="C32" s="108"/>
      <c r="D32" s="109"/>
      <c r="E32" s="110"/>
      <c r="F32" s="108"/>
      <c r="G32" s="111"/>
      <c r="H32" s="111"/>
      <c r="I32" s="110"/>
      <c r="J32" s="110"/>
      <c r="K32" s="110"/>
    </row>
    <row r="33" spans="1:11" ht="24" customHeight="1" x14ac:dyDescent="0.25">
      <c r="A33" s="106"/>
      <c r="B33" s="107"/>
      <c r="C33" s="108"/>
      <c r="D33" s="109"/>
      <c r="E33" s="110"/>
      <c r="F33" s="108"/>
      <c r="G33" s="111"/>
      <c r="H33" s="111"/>
      <c r="I33" s="110"/>
      <c r="J33" s="110"/>
      <c r="K33" s="110"/>
    </row>
    <row r="34" spans="1:11" ht="24" customHeight="1" x14ac:dyDescent="0.25">
      <c r="A34" s="106"/>
      <c r="B34" s="107"/>
      <c r="C34" s="108"/>
      <c r="D34" s="109"/>
      <c r="E34" s="110"/>
      <c r="F34" s="108"/>
      <c r="G34" s="111"/>
      <c r="H34" s="111"/>
      <c r="I34" s="110"/>
      <c r="J34" s="110"/>
      <c r="K34" s="110"/>
    </row>
    <row r="35" spans="1:11" ht="24" customHeight="1" x14ac:dyDescent="0.25">
      <c r="A35" s="106"/>
      <c r="B35" s="107"/>
      <c r="C35" s="108"/>
      <c r="D35" s="109"/>
      <c r="E35" s="110"/>
      <c r="F35" s="108"/>
      <c r="G35" s="111"/>
      <c r="H35" s="111"/>
      <c r="I35" s="110"/>
      <c r="J35" s="110"/>
      <c r="K35" s="110"/>
    </row>
    <row r="36" spans="1:11" ht="24" customHeight="1" x14ac:dyDescent="0.25">
      <c r="A36" s="106"/>
      <c r="B36" s="107"/>
      <c r="C36" s="108"/>
      <c r="D36" s="109"/>
      <c r="E36" s="110"/>
      <c r="F36" s="108"/>
      <c r="G36" s="111"/>
      <c r="H36" s="111"/>
      <c r="I36" s="110"/>
      <c r="J36" s="110"/>
      <c r="K36" s="110"/>
    </row>
    <row r="37" spans="1:11" ht="24" customHeight="1" x14ac:dyDescent="0.25">
      <c r="A37" s="106"/>
      <c r="B37" s="107"/>
      <c r="C37" s="108"/>
      <c r="D37" s="109"/>
      <c r="E37" s="110"/>
      <c r="F37" s="108"/>
      <c r="G37" s="111"/>
      <c r="H37" s="111"/>
      <c r="I37" s="110"/>
      <c r="J37" s="110"/>
      <c r="K37" s="110"/>
    </row>
    <row r="38" spans="1:11" ht="24" customHeight="1" x14ac:dyDescent="0.25">
      <c r="A38" s="106"/>
      <c r="B38" s="107"/>
      <c r="C38" s="108"/>
      <c r="D38" s="109"/>
      <c r="E38" s="110"/>
      <c r="F38" s="108"/>
      <c r="G38" s="111"/>
      <c r="H38" s="111"/>
      <c r="I38" s="110"/>
      <c r="J38" s="110"/>
      <c r="K38" s="110"/>
    </row>
    <row r="39" spans="1:11" ht="24" customHeight="1" x14ac:dyDescent="0.25">
      <c r="A39" s="106"/>
      <c r="B39" s="107"/>
      <c r="C39" s="108"/>
      <c r="D39" s="109"/>
      <c r="E39" s="110"/>
      <c r="F39" s="108"/>
      <c r="G39" s="111"/>
      <c r="H39" s="111"/>
      <c r="I39" s="110"/>
      <c r="J39" s="110"/>
      <c r="K39" s="110"/>
    </row>
    <row r="40" spans="1:11" ht="24" customHeight="1" x14ac:dyDescent="0.25">
      <c r="A40" s="106"/>
      <c r="B40" s="107"/>
      <c r="C40" s="108"/>
      <c r="D40" s="109"/>
      <c r="E40" s="110"/>
      <c r="F40" s="108"/>
      <c r="G40" s="111"/>
      <c r="H40" s="111"/>
      <c r="I40" s="110"/>
      <c r="J40" s="110"/>
      <c r="K40" s="110"/>
    </row>
    <row r="41" spans="1:11" ht="24" customHeight="1" x14ac:dyDescent="0.25">
      <c r="A41" s="106"/>
      <c r="B41" s="107"/>
      <c r="C41" s="108"/>
      <c r="D41" s="109"/>
      <c r="E41" s="110"/>
      <c r="F41" s="108"/>
      <c r="G41" s="111"/>
      <c r="H41" s="111"/>
      <c r="I41" s="110"/>
      <c r="J41" s="110"/>
      <c r="K41" s="110"/>
    </row>
    <row r="42" spans="1:11" ht="24" customHeight="1" x14ac:dyDescent="0.25">
      <c r="A42" s="106"/>
      <c r="B42" s="107"/>
      <c r="C42" s="108"/>
      <c r="D42" s="109"/>
      <c r="E42" s="110"/>
      <c r="F42" s="108"/>
      <c r="G42" s="111"/>
      <c r="H42" s="111"/>
      <c r="I42" s="110"/>
      <c r="J42" s="110"/>
      <c r="K42" s="110"/>
    </row>
    <row r="43" spans="1:11" ht="24" customHeight="1" x14ac:dyDescent="0.25">
      <c r="A43" s="106"/>
      <c r="B43" s="107"/>
      <c r="C43" s="108"/>
      <c r="D43" s="109"/>
      <c r="E43" s="110"/>
      <c r="F43" s="108"/>
      <c r="G43" s="111"/>
      <c r="H43" s="111"/>
      <c r="I43" s="110"/>
      <c r="J43" s="110"/>
      <c r="K43" s="110"/>
    </row>
    <row r="44" spans="1:11" ht="24" customHeight="1" x14ac:dyDescent="0.25">
      <c r="A44" s="106"/>
      <c r="B44" s="107"/>
      <c r="C44" s="108"/>
      <c r="D44" s="109"/>
      <c r="E44" s="110"/>
      <c r="F44" s="108"/>
      <c r="G44" s="111"/>
      <c r="H44" s="111"/>
      <c r="I44" s="110"/>
      <c r="J44" s="110"/>
      <c r="K44" s="110"/>
    </row>
    <row r="45" spans="1:11" ht="24" customHeight="1" x14ac:dyDescent="0.25">
      <c r="A45" s="106"/>
      <c r="B45" s="107"/>
      <c r="C45" s="108"/>
      <c r="D45" s="109"/>
      <c r="E45" s="110"/>
      <c r="F45" s="108"/>
      <c r="G45" s="111"/>
      <c r="H45" s="111"/>
      <c r="I45" s="110"/>
      <c r="J45" s="110"/>
      <c r="K45" s="110"/>
    </row>
    <row r="46" spans="1:11" ht="24" customHeight="1" x14ac:dyDescent="0.25">
      <c r="A46" s="106"/>
      <c r="B46" s="107"/>
      <c r="C46" s="108"/>
      <c r="D46" s="109"/>
      <c r="E46" s="110"/>
      <c r="F46" s="108"/>
      <c r="G46" s="111"/>
      <c r="H46" s="111"/>
      <c r="I46" s="110"/>
      <c r="J46" s="110"/>
      <c r="K46" s="110"/>
    </row>
    <row r="47" spans="1:11" ht="24" customHeight="1" x14ac:dyDescent="0.25">
      <c r="A47" s="106"/>
      <c r="B47" s="107"/>
      <c r="C47" s="108"/>
      <c r="D47" s="109"/>
      <c r="E47" s="110"/>
      <c r="F47" s="108"/>
      <c r="G47" s="111"/>
      <c r="H47" s="111"/>
      <c r="I47" s="110"/>
      <c r="J47" s="110"/>
      <c r="K47" s="110"/>
    </row>
    <row r="48" spans="1:11" ht="24" customHeight="1" x14ac:dyDescent="0.25">
      <c r="A48" s="106"/>
      <c r="B48" s="107"/>
      <c r="C48" s="108"/>
      <c r="D48" s="109"/>
      <c r="E48" s="110"/>
      <c r="F48" s="108"/>
      <c r="G48" s="111"/>
      <c r="H48" s="111"/>
      <c r="I48" s="110"/>
      <c r="J48" s="110"/>
      <c r="K48" s="110"/>
    </row>
    <row r="49" spans="1:11" ht="24" customHeight="1" x14ac:dyDescent="0.25">
      <c r="A49" s="106"/>
      <c r="B49" s="107"/>
      <c r="C49" s="108"/>
      <c r="D49" s="109"/>
      <c r="E49" s="110"/>
      <c r="F49" s="108"/>
      <c r="G49" s="111"/>
      <c r="H49" s="111"/>
      <c r="I49" s="110"/>
      <c r="J49" s="110"/>
      <c r="K49" s="110"/>
    </row>
    <row r="50" spans="1:11" ht="24" customHeight="1" x14ac:dyDescent="0.25">
      <c r="A50" s="106"/>
      <c r="B50" s="107"/>
      <c r="C50" s="108"/>
      <c r="D50" s="109"/>
      <c r="E50" s="110"/>
      <c r="F50" s="108"/>
      <c r="G50" s="111"/>
      <c r="H50" s="111"/>
      <c r="I50" s="110"/>
      <c r="J50" s="110"/>
      <c r="K50" s="110"/>
    </row>
    <row r="51" spans="1:11" ht="24" customHeight="1" x14ac:dyDescent="0.25">
      <c r="A51" s="106"/>
      <c r="B51" s="107"/>
      <c r="C51" s="108"/>
      <c r="D51" s="109"/>
      <c r="E51" s="110"/>
      <c r="F51" s="108"/>
      <c r="G51" s="111"/>
      <c r="H51" s="111"/>
      <c r="I51" s="110"/>
      <c r="J51" s="110"/>
      <c r="K51" s="110"/>
    </row>
    <row r="52" spans="1:11" ht="24" customHeight="1" x14ac:dyDescent="0.25">
      <c r="A52" s="106"/>
      <c r="B52" s="107"/>
      <c r="C52" s="108"/>
      <c r="D52" s="109"/>
      <c r="E52" s="110"/>
      <c r="F52" s="108"/>
      <c r="G52" s="111"/>
      <c r="H52" s="111"/>
      <c r="I52" s="110"/>
      <c r="J52" s="110"/>
      <c r="K52" s="110"/>
    </row>
    <row r="53" spans="1:11" ht="24" customHeight="1" x14ac:dyDescent="0.25">
      <c r="A53" s="106"/>
      <c r="B53" s="107"/>
      <c r="C53" s="108"/>
      <c r="D53" s="109"/>
      <c r="E53" s="110"/>
      <c r="F53" s="108"/>
      <c r="G53" s="111"/>
      <c r="H53" s="111"/>
      <c r="I53" s="110"/>
      <c r="J53" s="110"/>
      <c r="K53" s="110"/>
    </row>
    <row r="54" spans="1:11" ht="24" customHeight="1" x14ac:dyDescent="0.25">
      <c r="A54" s="106"/>
      <c r="B54" s="107"/>
      <c r="C54" s="108"/>
      <c r="D54" s="109"/>
      <c r="E54" s="110"/>
      <c r="F54" s="108"/>
      <c r="G54" s="111"/>
      <c r="H54" s="111"/>
      <c r="I54" s="110"/>
      <c r="J54" s="110"/>
      <c r="K54" s="110"/>
    </row>
    <row r="55" spans="1:11" ht="24" customHeight="1" x14ac:dyDescent="0.25">
      <c r="A55" s="106"/>
      <c r="B55" s="107"/>
      <c r="C55" s="108"/>
      <c r="D55" s="109"/>
      <c r="E55" s="110"/>
      <c r="F55" s="108"/>
      <c r="G55" s="111"/>
      <c r="H55" s="111"/>
      <c r="I55" s="110"/>
      <c r="J55" s="110"/>
      <c r="K55" s="110"/>
    </row>
    <row r="56" spans="1:11" ht="24" customHeight="1" x14ac:dyDescent="0.25">
      <c r="A56" s="106"/>
      <c r="B56" s="107"/>
      <c r="C56" s="108"/>
      <c r="D56" s="109"/>
      <c r="E56" s="110"/>
      <c r="F56" s="108"/>
      <c r="G56" s="111"/>
      <c r="H56" s="111"/>
      <c r="I56" s="110"/>
      <c r="J56" s="110"/>
      <c r="K56" s="110"/>
    </row>
    <row r="57" spans="1:11" ht="24" customHeight="1" x14ac:dyDescent="0.25">
      <c r="A57" s="106"/>
      <c r="B57" s="107"/>
      <c r="C57" s="108"/>
      <c r="D57" s="109"/>
      <c r="E57" s="110"/>
      <c r="F57" s="108"/>
      <c r="G57" s="111"/>
      <c r="H57" s="111"/>
      <c r="I57" s="110"/>
      <c r="J57" s="110"/>
      <c r="K57" s="110"/>
    </row>
    <row r="58" spans="1:11" ht="24" customHeight="1" x14ac:dyDescent="0.25">
      <c r="A58" s="106"/>
      <c r="B58" s="107"/>
      <c r="C58" s="108"/>
      <c r="D58" s="109"/>
      <c r="E58" s="110"/>
      <c r="F58" s="108"/>
      <c r="G58" s="111"/>
      <c r="H58" s="111"/>
      <c r="I58" s="110"/>
      <c r="J58" s="110"/>
      <c r="K58" s="110"/>
    </row>
    <row r="59" spans="1:11" ht="24" customHeight="1" x14ac:dyDescent="0.25">
      <c r="A59" s="106"/>
      <c r="B59" s="107"/>
      <c r="C59" s="108"/>
      <c r="D59" s="109"/>
      <c r="E59" s="110"/>
      <c r="F59" s="108"/>
      <c r="G59" s="111"/>
      <c r="H59" s="111"/>
      <c r="I59" s="110"/>
      <c r="J59" s="110"/>
      <c r="K59" s="110"/>
    </row>
    <row r="60" spans="1:11" ht="24" customHeight="1" x14ac:dyDescent="0.25">
      <c r="A60" s="106"/>
      <c r="B60" s="107"/>
      <c r="C60" s="108"/>
      <c r="D60" s="109"/>
      <c r="E60" s="110"/>
      <c r="F60" s="108"/>
      <c r="G60" s="111"/>
      <c r="H60" s="111"/>
      <c r="I60" s="110"/>
      <c r="J60" s="110"/>
      <c r="K60" s="110"/>
    </row>
    <row r="61" spans="1:11" ht="24" customHeight="1" x14ac:dyDescent="0.25">
      <c r="A61" s="106"/>
      <c r="B61" s="107"/>
      <c r="C61" s="108"/>
      <c r="D61" s="109"/>
      <c r="E61" s="110"/>
      <c r="F61" s="108"/>
      <c r="G61" s="111"/>
      <c r="H61" s="111"/>
      <c r="I61" s="110"/>
      <c r="J61" s="110"/>
      <c r="K61" s="110"/>
    </row>
    <row r="62" spans="1:11" ht="24" customHeight="1" x14ac:dyDescent="0.25">
      <c r="A62" s="106"/>
      <c r="B62" s="107"/>
      <c r="C62" s="108"/>
      <c r="D62" s="109"/>
      <c r="E62" s="110"/>
      <c r="F62" s="108"/>
      <c r="G62" s="111"/>
      <c r="H62" s="111"/>
      <c r="I62" s="110"/>
      <c r="J62" s="110"/>
      <c r="K62" s="110"/>
    </row>
    <row r="63" spans="1:11" ht="24" customHeight="1" x14ac:dyDescent="0.25">
      <c r="A63" s="106"/>
      <c r="B63" s="107"/>
      <c r="C63" s="108"/>
      <c r="D63" s="109"/>
      <c r="E63" s="110"/>
      <c r="F63" s="108"/>
      <c r="G63" s="111"/>
      <c r="H63" s="111"/>
      <c r="I63" s="110"/>
      <c r="J63" s="110"/>
      <c r="K63" s="110"/>
    </row>
    <row r="64" spans="1:11" ht="24" customHeight="1" x14ac:dyDescent="0.25">
      <c r="A64" s="106"/>
      <c r="B64" s="107"/>
      <c r="C64" s="108"/>
      <c r="D64" s="109"/>
      <c r="E64" s="110"/>
      <c r="F64" s="108"/>
      <c r="G64" s="111"/>
      <c r="H64" s="111"/>
      <c r="I64" s="110"/>
      <c r="J64" s="110"/>
      <c r="K64" s="110"/>
    </row>
    <row r="65" spans="1:11" ht="24" customHeight="1" x14ac:dyDescent="0.25">
      <c r="A65" s="106"/>
      <c r="B65" s="107"/>
      <c r="C65" s="108"/>
      <c r="D65" s="109"/>
      <c r="E65" s="110"/>
      <c r="F65" s="108"/>
      <c r="G65" s="111"/>
      <c r="H65" s="111"/>
      <c r="I65" s="110"/>
      <c r="J65" s="110"/>
      <c r="K65" s="110"/>
    </row>
    <row r="66" spans="1:11" ht="24" customHeight="1" x14ac:dyDescent="0.25">
      <c r="A66" s="106"/>
      <c r="B66" s="107"/>
      <c r="C66" s="108"/>
      <c r="D66" s="109"/>
      <c r="E66" s="110"/>
      <c r="F66" s="108"/>
      <c r="G66" s="111"/>
      <c r="H66" s="111"/>
      <c r="I66" s="110"/>
      <c r="J66" s="110"/>
      <c r="K66" s="110"/>
    </row>
    <row r="67" spans="1:11" ht="24" customHeight="1" x14ac:dyDescent="0.25">
      <c r="A67" s="106"/>
      <c r="B67" s="107"/>
      <c r="C67" s="108"/>
      <c r="D67" s="109"/>
      <c r="E67" s="110"/>
      <c r="F67" s="108"/>
      <c r="G67" s="111"/>
      <c r="H67" s="111"/>
      <c r="I67" s="110"/>
      <c r="J67" s="110"/>
      <c r="K67" s="110"/>
    </row>
  </sheetData>
  <sheetProtection password="DF47" sheet="1" objects="1" scenarios="1" insertRows="0" selectLockedCells="1"/>
  <mergeCells count="10">
    <mergeCell ref="A1:K1"/>
    <mergeCell ref="G6:J6"/>
    <mergeCell ref="G7:J7"/>
    <mergeCell ref="G8:J8"/>
    <mergeCell ref="A3:F3"/>
    <mergeCell ref="A2:K2"/>
    <mergeCell ref="A4:K4"/>
    <mergeCell ref="B6:C6"/>
    <mergeCell ref="B7:C7"/>
    <mergeCell ref="B8:C8"/>
  </mergeCells>
  <phoneticPr fontId="41" type="noConversion"/>
  <conditionalFormatting sqref="G7:J7">
    <cfRule type="containsText" dxfId="11" priority="2" operator="containsText" text="linked cell">
      <formula>NOT(ISERROR(SEARCH("linked cell",G7)))</formula>
    </cfRule>
  </conditionalFormatting>
  <conditionalFormatting sqref="B6:B8 D6:J8">
    <cfRule type="containsText" dxfId="10" priority="1" operator="containsText" text="linked">
      <formula>NOT(ISERROR(SEARCH("linked",B6)))</formula>
    </cfRule>
  </conditionalFormatting>
  <printOptions horizontalCentered="1"/>
  <pageMargins left="0.25" right="0.25" top="0.25" bottom="0.25" header="0.3" footer="0.12"/>
  <pageSetup scale="87" fitToHeight="3" orientation="landscape" blackAndWhite="1" r:id="rId1"/>
  <legacyDrawing r:id="rId2"/>
  <extLst>
    <ext xmlns:mx="http://schemas.microsoft.com/office/mac/excel/2008/main" uri="{64002731-A6B0-56B0-2670-7721B7C09600}">
      <mx:PLV Mode="1" OnePage="0" WScale="94"/>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5"/>
  <sheetViews>
    <sheetView showGridLines="0" view="pageBreakPreview" zoomScaleNormal="100" zoomScaleSheetLayoutView="100" zoomScalePageLayoutView="125" workbookViewId="0">
      <selection activeCell="A11" sqref="A11"/>
    </sheetView>
  </sheetViews>
  <sheetFormatPr defaultColWidth="8.85546875" defaultRowHeight="11.25" x14ac:dyDescent="0.25"/>
  <cols>
    <col min="1" max="1" width="9.42578125" style="42" customWidth="1"/>
    <col min="2" max="2" width="20.140625" style="42" customWidth="1"/>
    <col min="3" max="3" width="6.42578125" style="60" customWidth="1"/>
    <col min="4" max="4" width="27.140625" style="42" customWidth="1"/>
    <col min="5" max="5" width="12" style="42" customWidth="1"/>
    <col min="6" max="6" width="12" style="62" customWidth="1"/>
    <col min="7" max="7" width="11.85546875" style="42" customWidth="1"/>
    <col min="8" max="8" width="11.85546875" style="93" customWidth="1"/>
    <col min="9" max="9" width="8" style="93" customWidth="1"/>
    <col min="10" max="10" width="7.85546875" style="42" customWidth="1"/>
    <col min="11" max="11" width="4" style="42" customWidth="1"/>
    <col min="12" max="12" width="4" style="232" customWidth="1"/>
    <col min="13" max="13" width="5.85546875" style="42" customWidth="1"/>
    <col min="14" max="14" width="27.28515625" style="42" customWidth="1"/>
    <col min="15" max="15" width="6.42578125" style="42" customWidth="1"/>
    <col min="16" max="16" width="27.28515625" style="42" customWidth="1"/>
    <col min="17" max="16384" width="8.85546875" style="42"/>
  </cols>
  <sheetData>
    <row r="1" spans="1:16" s="182" customFormat="1" ht="12.75" customHeight="1" x14ac:dyDescent="0.25">
      <c r="A1" s="303" t="str">
        <f>'D102 RECONCILIATION'!A1:H1</f>
        <v>Updated 07/2021</v>
      </c>
      <c r="B1" s="303"/>
      <c r="C1" s="303"/>
      <c r="D1" s="303"/>
      <c r="E1" s="303"/>
      <c r="F1" s="303"/>
      <c r="G1" s="303"/>
      <c r="H1" s="303"/>
      <c r="I1" s="303"/>
      <c r="J1" s="303"/>
      <c r="L1" s="232"/>
    </row>
    <row r="2" spans="1:16" s="6" customFormat="1" ht="15" x14ac:dyDescent="0.25">
      <c r="A2" s="304" t="s">
        <v>39</v>
      </c>
      <c r="B2" s="304"/>
      <c r="C2" s="304"/>
      <c r="D2" s="304"/>
      <c r="E2" s="304"/>
      <c r="F2" s="304"/>
      <c r="G2" s="304"/>
      <c r="H2" s="304"/>
      <c r="I2" s="304"/>
      <c r="J2" s="304"/>
      <c r="K2" s="41"/>
      <c r="L2" s="229"/>
    </row>
    <row r="3" spans="1:16" s="6" customFormat="1" ht="5.0999999999999996" customHeight="1" x14ac:dyDescent="0.25">
      <c r="A3" s="305"/>
      <c r="B3" s="305"/>
      <c r="C3" s="305"/>
      <c r="D3" s="305"/>
      <c r="E3" s="305"/>
      <c r="F3" s="156"/>
    </row>
    <row r="4" spans="1:16" s="28" customFormat="1" ht="13.5" customHeight="1" x14ac:dyDescent="0.25">
      <c r="A4" s="278" t="s">
        <v>192</v>
      </c>
      <c r="B4" s="278"/>
      <c r="C4" s="278"/>
      <c r="D4" s="278"/>
      <c r="E4" s="278"/>
      <c r="F4" s="278"/>
      <c r="G4" s="278"/>
      <c r="H4" s="278"/>
      <c r="I4" s="278"/>
      <c r="J4" s="278"/>
      <c r="K4" s="39"/>
      <c r="L4" s="230"/>
    </row>
    <row r="5" spans="1:16" s="28" customFormat="1" ht="7.35" customHeight="1" x14ac:dyDescent="0.25">
      <c r="A5" s="157"/>
      <c r="B5" s="157"/>
      <c r="C5" s="157"/>
      <c r="D5" s="157"/>
      <c r="E5" s="157"/>
      <c r="F5" s="157"/>
      <c r="G5" s="157"/>
      <c r="H5" s="162"/>
      <c r="I5" s="162"/>
      <c r="J5" s="162"/>
      <c r="K5" s="49"/>
      <c r="L5" s="235"/>
    </row>
    <row r="6" spans="1:16" ht="15" customHeight="1" x14ac:dyDescent="0.25">
      <c r="A6" s="158" t="s">
        <v>37</v>
      </c>
      <c r="B6" s="368" t="str">
        <f>IF('D102 RECONCILIATION'!C8=0," ",'D102 RECONCILIATION'!C8)</f>
        <v xml:space="preserve"> </v>
      </c>
      <c r="C6" s="368"/>
      <c r="D6" s="368"/>
      <c r="E6" s="377" t="s">
        <v>38</v>
      </c>
      <c r="F6" s="377"/>
      <c r="G6" s="374" t="str">
        <f>IF('D102 RECONCILIATION'!I8=0," ",'D102 RECONCILIATION'!I8)</f>
        <v xml:space="preserve"> </v>
      </c>
      <c r="H6" s="374" t="e">
        <f>IF('D102 RECONCILIATION'!#REF!=0,"Linked Cell",'D102 RECONCILIATION'!#REF!)</f>
        <v>#REF!</v>
      </c>
      <c r="I6" s="374" t="str">
        <f>IF('D102 RECONCILIATION'!K18=0,"Linked Cell",'D102 RECONCILIATION'!K18)</f>
        <v xml:space="preserve">
Red Flag in upper right-hand corner of the cell means there is important information or instructions for user to read.  Select cell or glide mouse over cell to view hidden information or instructions.
Cells Highlighted Yellow - User may enter data into these cells.
Blue - Cell is locked and contains a formula to perform a specific calculation.
Green - Cell is locked and is linked to data in another cell.
Cells Highlighted Red or with Red Text - DSHA to populate.</v>
      </c>
      <c r="J6" s="374" t="str">
        <f>IF('D102 RECONCILIATION'!L8=0,"Linked Cell",'D102 RECONCILIATION'!L8)</f>
        <v>Linked Cell</v>
      </c>
      <c r="M6" s="92"/>
    </row>
    <row r="7" spans="1:16" ht="15" customHeight="1" x14ac:dyDescent="0.25">
      <c r="A7" s="158" t="s">
        <v>42</v>
      </c>
      <c r="B7" s="376" t="str">
        <f>IF('D102 RECONCILIATION'!C9=0," ",'D102 RECONCILIATION'!C9)</f>
        <v xml:space="preserve"> </v>
      </c>
      <c r="C7" s="376"/>
      <c r="D7" s="376"/>
      <c r="E7" s="377" t="s">
        <v>44</v>
      </c>
      <c r="F7" s="377"/>
      <c r="G7" s="381" t="str">
        <f>IF('D102 RECONCILIATION'!I9=0," ",'D102 RECONCILIATION'!I9)</f>
        <v xml:space="preserve"> </v>
      </c>
      <c r="H7" s="381" t="e">
        <f>IF('D102 RECONCILIATION'!#REF!=0,"Linked Cell",'D102 RECONCILIATION'!#REF!)</f>
        <v>#REF!</v>
      </c>
      <c r="I7" s="381" t="str">
        <f>IF('D102 RECONCILIATION'!K9=0,"Linked Cell",'D102 RECONCILIATION'!K9)</f>
        <v>Linked Cell</v>
      </c>
      <c r="J7" s="381" t="str">
        <f>IF('D102 RECONCILIATION'!L9=0,"Linked Cell",'D102 RECONCILIATION'!L9)</f>
        <v>Linked Cell</v>
      </c>
      <c r="M7" s="92"/>
    </row>
    <row r="8" spans="1:16" ht="13.5" customHeight="1" x14ac:dyDescent="0.25">
      <c r="A8" s="159" t="s">
        <v>43</v>
      </c>
      <c r="B8" s="368" t="str">
        <f>IF('D102 RECONCILIATION'!C10=0," ",'D102 RECONCILIATION'!C10)</f>
        <v xml:space="preserve"> </v>
      </c>
      <c r="C8" s="368"/>
      <c r="D8" s="368"/>
      <c r="E8" s="377" t="s">
        <v>186</v>
      </c>
      <c r="F8" s="377"/>
      <c r="G8" s="374" t="str">
        <f>IF('D102 RECONCILIATION'!I10=0," ",'D102 RECONCILIATION'!I10)</f>
        <v xml:space="preserve"> </v>
      </c>
      <c r="H8" s="374" t="e">
        <f>IF('D102 RECONCILIATION'!#REF!=0,"Linked Cell",'D102 RECONCILIATION'!#REF!)</f>
        <v>#REF!</v>
      </c>
      <c r="I8" s="374" t="str">
        <f>IF('D102 RECONCILIATION'!K10=0,"Linked Cell",'D102 RECONCILIATION'!K10)</f>
        <v>Linked Cell</v>
      </c>
      <c r="J8" s="374" t="str">
        <f>IF('D102 RECONCILIATION'!L10=0,"Linked Cell",'D102 RECONCILIATION'!L10)</f>
        <v>Linked Cell</v>
      </c>
      <c r="M8" s="92"/>
    </row>
    <row r="9" spans="1:16" ht="12" customHeight="1" x14ac:dyDescent="0.25">
      <c r="A9" s="159"/>
      <c r="B9" s="159"/>
      <c r="C9" s="156"/>
      <c r="D9" s="159"/>
      <c r="E9" s="159"/>
      <c r="F9" s="159"/>
      <c r="G9" s="159"/>
      <c r="H9" s="159"/>
      <c r="I9" s="159"/>
      <c r="J9" s="159"/>
      <c r="M9" s="92"/>
    </row>
    <row r="10" spans="1:16" s="38" customFormat="1" ht="29.25" customHeight="1" x14ac:dyDescent="0.25">
      <c r="A10" s="2" t="s">
        <v>99</v>
      </c>
      <c r="B10" s="163" t="s">
        <v>104</v>
      </c>
      <c r="C10" s="2" t="s">
        <v>103</v>
      </c>
      <c r="D10" s="163" t="s">
        <v>106</v>
      </c>
      <c r="E10" s="163" t="s">
        <v>113</v>
      </c>
      <c r="F10" s="163" t="s">
        <v>68</v>
      </c>
      <c r="G10" s="163" t="s">
        <v>165</v>
      </c>
      <c r="H10" s="2" t="s">
        <v>30</v>
      </c>
      <c r="I10" s="2" t="s">
        <v>185</v>
      </c>
      <c r="J10" s="2" t="s">
        <v>101</v>
      </c>
      <c r="M10" s="378" t="s">
        <v>183</v>
      </c>
      <c r="N10" s="379"/>
      <c r="O10" s="379"/>
      <c r="P10" s="380"/>
    </row>
    <row r="11" spans="1:16" ht="14.1" customHeight="1" x14ac:dyDescent="0.25">
      <c r="A11" s="106"/>
      <c r="B11" s="140" t="str">
        <f>IFERROR(VLOOKUP(A11,'D104A SUB TERMS'!$A$11:$B$67,2,FALSE),"")</f>
        <v/>
      </c>
      <c r="C11" s="110"/>
      <c r="D11" s="140" t="str">
        <f>IFERROR(VLOOKUP(C11,'D101 CONT DRAW'!$A$17:$E$59,3,FALSE),"")</f>
        <v/>
      </c>
      <c r="E11" s="141" t="str">
        <f>IFERROR(VLOOKUP(A11,'D104A SUB TERMS'!$A$11:$D$67,4,FALSE),"")</f>
        <v/>
      </c>
      <c r="F11" s="112"/>
      <c r="G11" s="112"/>
      <c r="H11" s="195" t="str">
        <f t="shared" ref="H11:H80" si="0">IFERROR((E11-F11-G11),"")</f>
        <v/>
      </c>
      <c r="I11" s="196" t="str">
        <f t="shared" ref="I11:I81" si="1">IFERROR((H11/E11),"")</f>
        <v/>
      </c>
      <c r="J11" s="115"/>
      <c r="M11" s="126" t="s">
        <v>191</v>
      </c>
      <c r="N11" s="261" t="s">
        <v>61</v>
      </c>
      <c r="O11" s="127" t="s">
        <v>191</v>
      </c>
      <c r="P11" s="260" t="s">
        <v>61</v>
      </c>
    </row>
    <row r="12" spans="1:16" ht="14.1" customHeight="1" x14ac:dyDescent="0.25">
      <c r="A12" s="106"/>
      <c r="B12" s="140" t="str">
        <f>IFERROR(VLOOKUP(A12,'D104A SUB TERMS'!$A$11:$B$67,2,FALSE),"")</f>
        <v/>
      </c>
      <c r="C12" s="110"/>
      <c r="D12" s="140" t="str">
        <f>IFERROR(VLOOKUP(C12,'D101 CONT DRAW'!$A$17:$E$59,3,FALSE),"")</f>
        <v/>
      </c>
      <c r="E12" s="141" t="str">
        <f>IFERROR(VLOOKUP(A12,'D104A SUB TERMS'!$A$11:$D$67,4,FALSE),"")</f>
        <v/>
      </c>
      <c r="F12" s="112"/>
      <c r="G12" s="112"/>
      <c r="H12" s="195" t="str">
        <f t="shared" si="0"/>
        <v/>
      </c>
      <c r="I12" s="196" t="str">
        <f t="shared" si="1"/>
        <v/>
      </c>
      <c r="J12" s="115"/>
      <c r="M12" s="128"/>
      <c r="N12" s="129"/>
      <c r="O12" s="130"/>
      <c r="P12" s="131"/>
    </row>
    <row r="13" spans="1:16" ht="14.1" customHeight="1" x14ac:dyDescent="0.25">
      <c r="A13" s="106"/>
      <c r="B13" s="140" t="str">
        <f>IFERROR(VLOOKUP(A13,'D104A SUB TERMS'!$A$11:$B$67,2,FALSE),"")</f>
        <v/>
      </c>
      <c r="C13" s="110"/>
      <c r="D13" s="140" t="str">
        <f>IFERROR(VLOOKUP(C13,'D101 CONT DRAW'!$A$17:$E$59,3,FALSE),"")</f>
        <v/>
      </c>
      <c r="E13" s="141" t="str">
        <f>IFERROR(VLOOKUP(A13,'D104A SUB TERMS'!$A$11:$D$67,4,FALSE),"")</f>
        <v/>
      </c>
      <c r="F13" s="112"/>
      <c r="G13" s="112"/>
      <c r="H13" s="195" t="str">
        <f t="shared" si="0"/>
        <v/>
      </c>
      <c r="I13" s="196" t="str">
        <f t="shared" si="1"/>
        <v/>
      </c>
      <c r="J13" s="115"/>
      <c r="M13" s="132">
        <v>1</v>
      </c>
      <c r="N13" s="133" t="str">
        <f>'D102 RECONCILIATION'!B18</f>
        <v xml:space="preserve"> Sitework Utilities</v>
      </c>
      <c r="O13" s="134">
        <v>22</v>
      </c>
      <c r="P13" s="131" t="str">
        <f>'D102 RECONCILIATION'!B39</f>
        <v xml:space="preserve"> Doors and Frames</v>
      </c>
    </row>
    <row r="14" spans="1:16" ht="14.1" customHeight="1" x14ac:dyDescent="0.25">
      <c r="A14" s="106"/>
      <c r="B14" s="140" t="str">
        <f>IFERROR(VLOOKUP(A14,'D104A SUB TERMS'!$A$11:$B$67,2,FALSE),"")</f>
        <v/>
      </c>
      <c r="C14" s="110"/>
      <c r="D14" s="140" t="str">
        <f>IFERROR(VLOOKUP(C14,'D101 CONT DRAW'!$A$17:$E$59,3,FALSE),"")</f>
        <v/>
      </c>
      <c r="E14" s="141" t="str">
        <f>IFERROR(VLOOKUP(A14,'D104A SUB TERMS'!$A$11:$D$67,4,FALSE),"")</f>
        <v/>
      </c>
      <c r="F14" s="112"/>
      <c r="G14" s="112"/>
      <c r="H14" s="195" t="str">
        <f t="shared" si="0"/>
        <v/>
      </c>
      <c r="I14" s="196" t="str">
        <f t="shared" si="1"/>
        <v/>
      </c>
      <c r="J14" s="115"/>
      <c r="M14" s="132">
        <v>2</v>
      </c>
      <c r="N14" s="133" t="str">
        <f>'D102 RECONCILIATION'!B19</f>
        <v xml:space="preserve"> Sitework </v>
      </c>
      <c r="O14" s="134">
        <v>23</v>
      </c>
      <c r="P14" s="131" t="str">
        <f>'D102 RECONCILIATION'!B40</f>
        <v xml:space="preserve"> Windows</v>
      </c>
    </row>
    <row r="15" spans="1:16" ht="14.1" customHeight="1" x14ac:dyDescent="0.25">
      <c r="A15" s="106"/>
      <c r="B15" s="140" t="str">
        <f>IFERROR(VLOOKUP(A15,'D104A SUB TERMS'!$A$11:$B$67,2,FALSE),"")</f>
        <v/>
      </c>
      <c r="C15" s="110"/>
      <c r="D15" s="140" t="str">
        <f>IFERROR(VLOOKUP(C15,'D101 CONT DRAW'!$A$17:$E$59,3,FALSE),"")</f>
        <v/>
      </c>
      <c r="E15" s="141" t="str">
        <f>IFERROR(VLOOKUP(A15,'D104A SUB TERMS'!$A$11:$D$67,4,FALSE),"")</f>
        <v/>
      </c>
      <c r="F15" s="112"/>
      <c r="G15" s="112"/>
      <c r="H15" s="195" t="str">
        <f t="shared" si="0"/>
        <v/>
      </c>
      <c r="I15" s="196" t="str">
        <f t="shared" si="1"/>
        <v/>
      </c>
      <c r="J15" s="115"/>
      <c r="M15" s="135">
        <v>3</v>
      </c>
      <c r="N15" s="133" t="str">
        <f>'D102 RECONCILIATION'!B20</f>
        <v xml:space="preserve"> Site Recreation</v>
      </c>
      <c r="O15" s="134">
        <v>24</v>
      </c>
      <c r="P15" s="131" t="str">
        <f>'D102 RECONCILIATION'!B41</f>
        <v xml:space="preserve"> Drywall</v>
      </c>
    </row>
    <row r="16" spans="1:16" ht="14.1" customHeight="1" x14ac:dyDescent="0.25">
      <c r="A16" s="106"/>
      <c r="B16" s="140" t="str">
        <f>IFERROR(VLOOKUP(A16,'D104A SUB TERMS'!$A$11:$B$67,2,FALSE),"")</f>
        <v/>
      </c>
      <c r="C16" s="110"/>
      <c r="D16" s="140" t="str">
        <f>IFERROR(VLOOKUP(C16,'D101 CONT DRAW'!$A$17:$E$59,3,FALSE),"")</f>
        <v/>
      </c>
      <c r="E16" s="141" t="str">
        <f>IFERROR(VLOOKUP(A16,'D104A SUB TERMS'!$A$11:$D$67,4,FALSE),"")</f>
        <v/>
      </c>
      <c r="F16" s="112"/>
      <c r="G16" s="112"/>
      <c r="H16" s="195" t="str">
        <f t="shared" si="0"/>
        <v/>
      </c>
      <c r="I16" s="196" t="str">
        <f t="shared" si="1"/>
        <v/>
      </c>
      <c r="J16" s="115"/>
      <c r="M16" s="132">
        <v>4</v>
      </c>
      <c r="N16" s="133" t="str">
        <f>'D102 RECONCILIATION'!B21</f>
        <v xml:space="preserve"> Landscaping</v>
      </c>
      <c r="O16" s="134">
        <v>25</v>
      </c>
      <c r="P16" s="131" t="str">
        <f>'D102 RECONCILIATION'!B42</f>
        <v xml:space="preserve"> Vinyl (VCP, VCT, etc.)</v>
      </c>
    </row>
    <row r="17" spans="1:16" ht="14.1" customHeight="1" x14ac:dyDescent="0.25">
      <c r="A17" s="106"/>
      <c r="B17" s="140" t="str">
        <f>IFERROR(VLOOKUP(A17,'D104A SUB TERMS'!$A$11:$B$67,2,FALSE),"")</f>
        <v/>
      </c>
      <c r="C17" s="110"/>
      <c r="D17" s="140" t="str">
        <f>IFERROR(VLOOKUP(C17,'D101 CONT DRAW'!$A$17:$E$59,3,FALSE),"")</f>
        <v/>
      </c>
      <c r="E17" s="141" t="str">
        <f>IFERROR(VLOOKUP(A17,'D104A SUB TERMS'!$A$11:$D$67,4,FALSE),"")</f>
        <v/>
      </c>
      <c r="F17" s="112"/>
      <c r="G17" s="112"/>
      <c r="H17" s="195" t="str">
        <f t="shared" si="0"/>
        <v/>
      </c>
      <c r="I17" s="196" t="str">
        <f t="shared" si="1"/>
        <v/>
      </c>
      <c r="J17" s="115"/>
      <c r="M17" s="132">
        <v>5</v>
      </c>
      <c r="N17" s="133" t="str">
        <f>'D102 RECONCILIATION'!B22</f>
        <v xml:space="preserve"> Roads/Parking</v>
      </c>
      <c r="O17" s="134">
        <v>26</v>
      </c>
      <c r="P17" s="131" t="str">
        <f>'D102 RECONCILIATION'!B43</f>
        <v xml:space="preserve"> Carpet</v>
      </c>
    </row>
    <row r="18" spans="1:16" ht="14.1" customHeight="1" x14ac:dyDescent="0.25">
      <c r="A18" s="106"/>
      <c r="B18" s="140" t="str">
        <f>IFERROR(VLOOKUP(A18,'D104A SUB TERMS'!$A$11:$B$67,2,FALSE),"")</f>
        <v/>
      </c>
      <c r="C18" s="110"/>
      <c r="D18" s="140" t="str">
        <f>IFERROR(VLOOKUP(C18,'D101 CONT DRAW'!$A$17:$E$59,3,FALSE),"")</f>
        <v/>
      </c>
      <c r="E18" s="141" t="str">
        <f>IFERROR(VLOOKUP(A18,'D104A SUB TERMS'!$A$11:$D$67,4,FALSE),"")</f>
        <v/>
      </c>
      <c r="F18" s="112"/>
      <c r="G18" s="112"/>
      <c r="H18" s="195" t="str">
        <f t="shared" si="0"/>
        <v/>
      </c>
      <c r="I18" s="196" t="str">
        <f t="shared" si="1"/>
        <v/>
      </c>
      <c r="J18" s="115"/>
      <c r="M18" s="132">
        <v>6</v>
      </c>
      <c r="N18" s="133" t="str">
        <f>'D102 RECONCILIATION'!B23</f>
        <v xml:space="preserve"> Site Environmental Remediation</v>
      </c>
      <c r="O18" s="134">
        <v>27</v>
      </c>
      <c r="P18" s="131" t="str">
        <f>'D102 RECONCILIATION'!B44</f>
        <v xml:space="preserve"> Ceramic Tile</v>
      </c>
    </row>
    <row r="19" spans="1:16" ht="14.1" customHeight="1" x14ac:dyDescent="0.25">
      <c r="A19" s="106"/>
      <c r="B19" s="140" t="str">
        <f>IFERROR(VLOOKUP(A19,'D104A SUB TERMS'!$A$11:$B$67,2,FALSE),"")</f>
        <v/>
      </c>
      <c r="C19" s="110"/>
      <c r="D19" s="140" t="str">
        <f>IFERROR(VLOOKUP(C19,'D101 CONT DRAW'!$A$17:$E$59,3,FALSE),"")</f>
        <v/>
      </c>
      <c r="E19" s="141" t="str">
        <f>IFERROR(VLOOKUP(A19,'D104A SUB TERMS'!$A$11:$D$67,4,FALSE),"")</f>
        <v/>
      </c>
      <c r="F19" s="112"/>
      <c r="G19" s="112"/>
      <c r="H19" s="195" t="str">
        <f t="shared" si="0"/>
        <v/>
      </c>
      <c r="I19" s="196" t="str">
        <f t="shared" si="1"/>
        <v/>
      </c>
      <c r="J19" s="115"/>
      <c r="M19" s="132">
        <v>7</v>
      </c>
      <c r="N19" s="133" t="str">
        <f>'D102 RECONCILIATION'!B24</f>
        <v xml:space="preserve"> Bus Stop/Bus Shelter</v>
      </c>
      <c r="O19" s="134">
        <v>28</v>
      </c>
      <c r="P19" s="131" t="str">
        <f>'D102 RECONCILIATION'!B45</f>
        <v xml:space="preserve"> Painting</v>
      </c>
    </row>
    <row r="20" spans="1:16" ht="14.1" customHeight="1" x14ac:dyDescent="0.25">
      <c r="A20" s="106"/>
      <c r="B20" s="140" t="str">
        <f>IFERROR(VLOOKUP(A20,'D104A SUB TERMS'!$A$11:$B$67,2,FALSE),"")</f>
        <v/>
      </c>
      <c r="C20" s="110"/>
      <c r="D20" s="140" t="str">
        <f>IFERROR(VLOOKUP(C20,'D101 CONT DRAW'!$A$17:$E$59,3,FALSE),"")</f>
        <v/>
      </c>
      <c r="E20" s="141" t="str">
        <f>IFERROR(VLOOKUP(A20,'D104A SUB TERMS'!$A$11:$D$67,4,FALSE),"")</f>
        <v/>
      </c>
      <c r="F20" s="112"/>
      <c r="G20" s="112"/>
      <c r="H20" s="195" t="str">
        <f t="shared" si="0"/>
        <v/>
      </c>
      <c r="I20" s="196" t="str">
        <f t="shared" si="1"/>
        <v/>
      </c>
      <c r="J20" s="115"/>
      <c r="M20" s="132">
        <v>8</v>
      </c>
      <c r="N20" s="133" t="str">
        <f>'D102 RECONCILIATION'!B25</f>
        <v xml:space="preserve"> Misc Site:</v>
      </c>
      <c r="O20" s="134">
        <v>29</v>
      </c>
      <c r="P20" s="131" t="str">
        <f>'D102 RECONCILIATION'!B46</f>
        <v xml:space="preserve"> Window Treatments (Blinds, Curtains, Etc.)</v>
      </c>
    </row>
    <row r="21" spans="1:16" ht="14.1" customHeight="1" x14ac:dyDescent="0.25">
      <c r="A21" s="106"/>
      <c r="B21" s="140" t="str">
        <f>IFERROR(VLOOKUP(A21,'D104A SUB TERMS'!$A$11:$B$67,2,FALSE),"")</f>
        <v/>
      </c>
      <c r="C21" s="110"/>
      <c r="D21" s="140" t="str">
        <f>IFERROR(VLOOKUP(C21,'D101 CONT DRAW'!$A$17:$E$59,3,FALSE),"")</f>
        <v/>
      </c>
      <c r="E21" s="141" t="str">
        <f>IFERROR(VLOOKUP(A21,'D104A SUB TERMS'!$A$11:$D$67,4,FALSE),"")</f>
        <v/>
      </c>
      <c r="F21" s="112"/>
      <c r="G21" s="112"/>
      <c r="H21" s="195" t="str">
        <f t="shared" si="0"/>
        <v/>
      </c>
      <c r="I21" s="196" t="str">
        <f t="shared" si="1"/>
        <v/>
      </c>
      <c r="J21" s="115"/>
      <c r="M21" s="135">
        <v>9</v>
      </c>
      <c r="N21" s="133" t="str">
        <f>'D102 RECONCILIATION'!B26</f>
        <v xml:space="preserve"> Misc Site:</v>
      </c>
      <c r="O21" s="134">
        <v>30</v>
      </c>
      <c r="P21" s="131" t="str">
        <f>'D102 RECONCILIATION'!B47</f>
        <v xml:space="preserve"> Specialties</v>
      </c>
    </row>
    <row r="22" spans="1:16" ht="14.1" customHeight="1" x14ac:dyDescent="0.25">
      <c r="A22" s="106"/>
      <c r="B22" s="140" t="str">
        <f>IFERROR(VLOOKUP(A22,'D104A SUB TERMS'!$A$11:$B$67,2,FALSE),"")</f>
        <v/>
      </c>
      <c r="C22" s="110"/>
      <c r="D22" s="140" t="str">
        <f>IFERROR(VLOOKUP(C22,'D101 CONT DRAW'!$A$17:$E$59,3,FALSE),"")</f>
        <v/>
      </c>
      <c r="E22" s="141" t="str">
        <f>IFERROR(VLOOKUP(A22,'D104A SUB TERMS'!$A$11:$D$67,4,FALSE),"")</f>
        <v/>
      </c>
      <c r="F22" s="112"/>
      <c r="G22" s="112"/>
      <c r="H22" s="195" t="str">
        <f t="shared" si="0"/>
        <v/>
      </c>
      <c r="I22" s="196" t="str">
        <f t="shared" si="1"/>
        <v/>
      </c>
      <c r="J22" s="115"/>
      <c r="M22" s="132">
        <v>10</v>
      </c>
      <c r="N22" s="133" t="str">
        <f>'D102 RECONCILIATION'!B27</f>
        <v xml:space="preserve"> Demolition</v>
      </c>
      <c r="O22" s="134">
        <v>31</v>
      </c>
      <c r="P22" s="131" t="str">
        <f>'D102 RECONCILIATION'!B48</f>
        <v xml:space="preserve"> Toilet Accessories</v>
      </c>
    </row>
    <row r="23" spans="1:16" ht="14.1" customHeight="1" x14ac:dyDescent="0.25">
      <c r="A23" s="106"/>
      <c r="B23" s="140" t="str">
        <f>IFERROR(VLOOKUP(A23,'D104A SUB TERMS'!$A$11:$B$67,2,FALSE),"")</f>
        <v/>
      </c>
      <c r="C23" s="110"/>
      <c r="D23" s="140" t="str">
        <f>IFERROR(VLOOKUP(C23,'D101 CONT DRAW'!$A$17:$E$59,3,FALSE),"")</f>
        <v/>
      </c>
      <c r="E23" s="141" t="str">
        <f>IFERROR(VLOOKUP(A23,'D104A SUB TERMS'!$A$11:$D$67,4,FALSE),"")</f>
        <v/>
      </c>
      <c r="F23" s="112"/>
      <c r="G23" s="112"/>
      <c r="H23" s="195" t="str">
        <f t="shared" si="0"/>
        <v/>
      </c>
      <c r="I23" s="196" t="str">
        <f t="shared" si="1"/>
        <v/>
      </c>
      <c r="J23" s="115"/>
      <c r="M23" s="132">
        <v>11</v>
      </c>
      <c r="N23" s="133" t="str">
        <f>'D102 RECONCILIATION'!B28</f>
        <v xml:space="preserve"> Building Environmental Remediation</v>
      </c>
      <c r="O23" s="134">
        <v>32</v>
      </c>
      <c r="P23" s="131" t="str">
        <f>'D102 RECONCILIATION'!B49</f>
        <v xml:space="preserve"> Appliances</v>
      </c>
    </row>
    <row r="24" spans="1:16" ht="14.1" customHeight="1" x14ac:dyDescent="0.25">
      <c r="A24" s="106"/>
      <c r="B24" s="140" t="str">
        <f>IFERROR(VLOOKUP(A24,'D104A SUB TERMS'!$A$11:$B$67,2,FALSE),"")</f>
        <v/>
      </c>
      <c r="C24" s="110"/>
      <c r="D24" s="140" t="str">
        <f>IFERROR(VLOOKUP(C24,'D101 CONT DRAW'!$A$17:$E$59,3,FALSE),"")</f>
        <v/>
      </c>
      <c r="E24" s="141" t="str">
        <f>IFERROR(VLOOKUP(A24,'D104A SUB TERMS'!$A$11:$D$67,4,FALSE),"")</f>
        <v/>
      </c>
      <c r="F24" s="112"/>
      <c r="G24" s="112"/>
      <c r="H24" s="195" t="str">
        <f t="shared" si="0"/>
        <v/>
      </c>
      <c r="I24" s="196" t="str">
        <f t="shared" si="1"/>
        <v/>
      </c>
      <c r="J24" s="115"/>
      <c r="M24" s="132">
        <v>12</v>
      </c>
      <c r="N24" s="133" t="str">
        <f>'D102 RECONCILIATION'!B29</f>
        <v xml:space="preserve"> Concrete</v>
      </c>
      <c r="O24" s="134">
        <v>33</v>
      </c>
      <c r="P24" s="131" t="str">
        <f>'D102 RECONCILIATION'!B50</f>
        <v xml:space="preserve"> Elevators</v>
      </c>
    </row>
    <row r="25" spans="1:16" ht="14.1" customHeight="1" x14ac:dyDescent="0.25">
      <c r="A25" s="106"/>
      <c r="B25" s="140" t="str">
        <f>IFERROR(VLOOKUP(A25,'D104A SUB TERMS'!$A$11:$B$67,2,FALSE),"")</f>
        <v/>
      </c>
      <c r="C25" s="110"/>
      <c r="D25" s="140" t="str">
        <f>IFERROR(VLOOKUP(C25,'D101 CONT DRAW'!$A$17:$E$59,3,FALSE),"")</f>
        <v/>
      </c>
      <c r="E25" s="141" t="str">
        <f>IFERROR(VLOOKUP(A25,'D104A SUB TERMS'!$A$11:$D$67,4,FALSE),"")</f>
        <v/>
      </c>
      <c r="F25" s="112"/>
      <c r="G25" s="112"/>
      <c r="H25" s="195" t="str">
        <f t="shared" si="0"/>
        <v/>
      </c>
      <c r="I25" s="196" t="str">
        <f t="shared" si="1"/>
        <v/>
      </c>
      <c r="J25" s="115"/>
      <c r="M25" s="132">
        <v>13</v>
      </c>
      <c r="N25" s="133" t="str">
        <f>'D102 RECONCILIATION'!B30</f>
        <v xml:space="preserve"> Masonry</v>
      </c>
      <c r="O25" s="134">
        <v>34</v>
      </c>
      <c r="P25" s="131" t="str">
        <f>'D102 RECONCILIATION'!B51</f>
        <v xml:space="preserve"> Plumbing</v>
      </c>
    </row>
    <row r="26" spans="1:16" ht="14.1" customHeight="1" x14ac:dyDescent="0.25">
      <c r="A26" s="106"/>
      <c r="B26" s="140" t="str">
        <f>IFERROR(VLOOKUP(A26,'D104A SUB TERMS'!$A$11:$B$67,2,FALSE),"")</f>
        <v/>
      </c>
      <c r="C26" s="110"/>
      <c r="D26" s="140" t="str">
        <f>IFERROR(VLOOKUP(C26,'D101 CONT DRAW'!$A$17:$E$59,3,FALSE),"")</f>
        <v/>
      </c>
      <c r="E26" s="141" t="str">
        <f>IFERROR(VLOOKUP(A26,'D104A SUB TERMS'!$A$11:$D$67,4,FALSE),"")</f>
        <v/>
      </c>
      <c r="F26" s="112"/>
      <c r="G26" s="112"/>
      <c r="H26" s="195" t="str">
        <f t="shared" si="0"/>
        <v/>
      </c>
      <c r="I26" s="196" t="str">
        <f t="shared" si="1"/>
        <v/>
      </c>
      <c r="J26" s="115"/>
      <c r="M26" s="132">
        <v>14</v>
      </c>
      <c r="N26" s="133" t="str">
        <f>'D102 RECONCILIATION'!B31</f>
        <v xml:space="preserve"> Exterior Siding</v>
      </c>
      <c r="O26" s="134">
        <v>35</v>
      </c>
      <c r="P26" s="131" t="str">
        <f>'D102 RECONCILIATION'!B52</f>
        <v xml:space="preserve"> Sprinklers</v>
      </c>
    </row>
    <row r="27" spans="1:16" ht="14.1" customHeight="1" x14ac:dyDescent="0.25">
      <c r="A27" s="106"/>
      <c r="B27" s="140" t="str">
        <f>IFERROR(VLOOKUP(A27,'D104A SUB TERMS'!$A$11:$B$67,2,FALSE),"")</f>
        <v/>
      </c>
      <c r="C27" s="110"/>
      <c r="D27" s="140" t="str">
        <f>IFERROR(VLOOKUP(C27,'D101 CONT DRAW'!$A$17:$E$59,3,FALSE),"")</f>
        <v/>
      </c>
      <c r="E27" s="141" t="str">
        <f>IFERROR(VLOOKUP(A27,'D104A SUB TERMS'!$A$11:$D$67,4,FALSE),"")</f>
        <v/>
      </c>
      <c r="F27" s="112"/>
      <c r="G27" s="112"/>
      <c r="H27" s="195" t="str">
        <f t="shared" si="0"/>
        <v/>
      </c>
      <c r="I27" s="196" t="str">
        <f t="shared" si="1"/>
        <v/>
      </c>
      <c r="J27" s="115"/>
      <c r="M27" s="135">
        <v>15</v>
      </c>
      <c r="N27" s="133" t="str">
        <f>'D102 RECONCILIATION'!B32</f>
        <v xml:space="preserve"> Rough Carpentry</v>
      </c>
      <c r="O27" s="134">
        <v>36</v>
      </c>
      <c r="P27" s="131" t="str">
        <f>'D102 RECONCILIATION'!B53</f>
        <v xml:space="preserve"> HVAC</v>
      </c>
    </row>
    <row r="28" spans="1:16" ht="14.1" customHeight="1" x14ac:dyDescent="0.25">
      <c r="A28" s="106"/>
      <c r="B28" s="140" t="str">
        <f>IFERROR(VLOOKUP(A28,'D104A SUB TERMS'!$A$11:$B$67,2,FALSE),"")</f>
        <v/>
      </c>
      <c r="C28" s="110"/>
      <c r="D28" s="140" t="str">
        <f>IFERROR(VLOOKUP(C28,'D101 CONT DRAW'!$A$17:$E$59,3,FALSE),"")</f>
        <v/>
      </c>
      <c r="E28" s="141" t="str">
        <f>IFERROR(VLOOKUP(A28,'D104A SUB TERMS'!$A$11:$D$67,4,FALSE),"")</f>
        <v/>
      </c>
      <c r="F28" s="112"/>
      <c r="G28" s="112"/>
      <c r="H28" s="195" t="str">
        <f t="shared" si="0"/>
        <v/>
      </c>
      <c r="I28" s="196" t="str">
        <f t="shared" si="1"/>
        <v/>
      </c>
      <c r="J28" s="115"/>
      <c r="M28" s="132">
        <v>16</v>
      </c>
      <c r="N28" s="133" t="str">
        <f>'D102 RECONCILIATION'!B33</f>
        <v xml:space="preserve"> Finished Carpentry</v>
      </c>
      <c r="O28" s="134">
        <v>37</v>
      </c>
      <c r="P28" s="131" t="str">
        <f>'D102 RECONCILIATION'!B54</f>
        <v xml:space="preserve"> Electrical</v>
      </c>
    </row>
    <row r="29" spans="1:16" ht="14.1" customHeight="1" x14ac:dyDescent="0.25">
      <c r="A29" s="106"/>
      <c r="B29" s="140" t="str">
        <f>IFERROR(VLOOKUP(A29,'D104A SUB TERMS'!$A$11:$B$67,2,FALSE),"")</f>
        <v/>
      </c>
      <c r="C29" s="110"/>
      <c r="D29" s="140" t="str">
        <f>IFERROR(VLOOKUP(C29,'D101 CONT DRAW'!$A$17:$E$59,3,FALSE),"")</f>
        <v/>
      </c>
      <c r="E29" s="141" t="str">
        <f>IFERROR(VLOOKUP(A29,'D104A SUB TERMS'!$A$11:$D$67,4,FALSE),"")</f>
        <v/>
      </c>
      <c r="F29" s="112"/>
      <c r="G29" s="112"/>
      <c r="H29" s="195" t="str">
        <f t="shared" si="0"/>
        <v/>
      </c>
      <c r="I29" s="196" t="str">
        <f t="shared" si="1"/>
        <v/>
      </c>
      <c r="J29" s="115"/>
      <c r="M29" s="132">
        <v>17</v>
      </c>
      <c r="N29" s="133" t="str">
        <f>'D102 RECONCILIATION'!B34</f>
        <v xml:space="preserve"> Kitchen and Bathroom Cabinetry</v>
      </c>
      <c r="O29" s="134">
        <v>38</v>
      </c>
      <c r="P29" s="131" t="str">
        <f>'D102 RECONCILIATION'!B55</f>
        <v xml:space="preserve"> Fire Alarms/Security Systems</v>
      </c>
    </row>
    <row r="30" spans="1:16" ht="14.1" customHeight="1" x14ac:dyDescent="0.25">
      <c r="A30" s="106"/>
      <c r="B30" s="140" t="str">
        <f>IFERROR(VLOOKUP(A30,'D104A SUB TERMS'!$A$11:$B$67,2,FALSE),"")</f>
        <v/>
      </c>
      <c r="C30" s="110"/>
      <c r="D30" s="140" t="str">
        <f>IFERROR(VLOOKUP(C30,'D101 CONT DRAW'!$A$17:$E$59,3,FALSE),"")</f>
        <v/>
      </c>
      <c r="E30" s="141" t="str">
        <f>IFERROR(VLOOKUP(A30,'D104A SUB TERMS'!$A$11:$D$67,4,FALSE),"")</f>
        <v/>
      </c>
      <c r="F30" s="112"/>
      <c r="G30" s="112"/>
      <c r="H30" s="195" t="str">
        <f t="shared" si="0"/>
        <v/>
      </c>
      <c r="I30" s="196" t="str">
        <f t="shared" si="1"/>
        <v/>
      </c>
      <c r="J30" s="115"/>
      <c r="M30" s="132">
        <v>18</v>
      </c>
      <c r="N30" s="133" t="str">
        <f>'D102 RECONCILIATION'!B35</f>
        <v xml:space="preserve"> Joint Sealant</v>
      </c>
      <c r="O30" s="134">
        <v>39</v>
      </c>
      <c r="P30" s="131" t="str">
        <f>'D102 RECONCILIATION'!B56</f>
        <v xml:space="preserve"> Energy/Solar</v>
      </c>
    </row>
    <row r="31" spans="1:16" ht="14.1" customHeight="1" x14ac:dyDescent="0.25">
      <c r="A31" s="106"/>
      <c r="B31" s="140" t="str">
        <f>IFERROR(VLOOKUP(A31,'D104A SUB TERMS'!$A$11:$B$67,2,FALSE),"")</f>
        <v/>
      </c>
      <c r="C31" s="110"/>
      <c r="D31" s="140" t="str">
        <f>IFERROR(VLOOKUP(C31,'D101 CONT DRAW'!$A$17:$E$59,3,FALSE),"")</f>
        <v/>
      </c>
      <c r="E31" s="141" t="str">
        <f>IFERROR(VLOOKUP(A31,'D104A SUB TERMS'!$A$11:$D$67,4,FALSE),"")</f>
        <v/>
      </c>
      <c r="F31" s="112"/>
      <c r="G31" s="112"/>
      <c r="H31" s="195" t="str">
        <f t="shared" si="0"/>
        <v/>
      </c>
      <c r="I31" s="196" t="str">
        <f t="shared" si="1"/>
        <v/>
      </c>
      <c r="J31" s="115"/>
      <c r="M31" s="132">
        <v>19</v>
      </c>
      <c r="N31" s="133" t="str">
        <f>'D102 RECONCILIATION'!B36</f>
        <v xml:space="preserve"> Insulation</v>
      </c>
      <c r="O31" s="134">
        <v>40</v>
      </c>
      <c r="P31" s="131" t="str">
        <f>'D102 RECONCILIATION'!B57</f>
        <v xml:space="preserve"> Termite Protection/Pest Control</v>
      </c>
    </row>
    <row r="32" spans="1:16" s="59" customFormat="1" ht="14.1" customHeight="1" x14ac:dyDescent="0.25">
      <c r="A32" s="106"/>
      <c r="B32" s="140" t="str">
        <f>IFERROR(VLOOKUP(A32,'D104A SUB TERMS'!$A$11:$B$67,2,FALSE),"")</f>
        <v/>
      </c>
      <c r="C32" s="110"/>
      <c r="D32" s="140" t="str">
        <f>IFERROR(VLOOKUP(C32,'D101 CONT DRAW'!$A$17:$E$59,3,FALSE),"")</f>
        <v/>
      </c>
      <c r="E32" s="141" t="str">
        <f>IFERROR(VLOOKUP(A32,'D104A SUB TERMS'!$A$11:$D$67,4,FALSE),"")</f>
        <v/>
      </c>
      <c r="F32" s="112"/>
      <c r="G32" s="112"/>
      <c r="H32" s="195" t="str">
        <f t="shared" si="0"/>
        <v/>
      </c>
      <c r="I32" s="196" t="str">
        <f t="shared" si="1"/>
        <v/>
      </c>
      <c r="J32" s="115"/>
      <c r="L32" s="232"/>
      <c r="M32" s="132">
        <v>20</v>
      </c>
      <c r="N32" s="133" t="str">
        <f>'D102 RECONCILIATION'!B37</f>
        <v xml:space="preserve"> Roofing</v>
      </c>
      <c r="O32" s="134">
        <v>41</v>
      </c>
      <c r="P32" s="131" t="str">
        <f>'D102 RECONCILIATION'!B58</f>
        <v xml:space="preserve"> Misc Bldg:</v>
      </c>
    </row>
    <row r="33" spans="1:16" s="59" customFormat="1" ht="14.1" customHeight="1" x14ac:dyDescent="0.25">
      <c r="A33" s="106"/>
      <c r="B33" s="140" t="str">
        <f>IFERROR(VLOOKUP(A33,'D104A SUB TERMS'!$A$11:$B$67,2,FALSE),"")</f>
        <v/>
      </c>
      <c r="C33" s="110"/>
      <c r="D33" s="140" t="str">
        <f>IFERROR(VLOOKUP(C33,'D101 CONT DRAW'!$A$17:$E$59,3,FALSE),"")</f>
        <v/>
      </c>
      <c r="E33" s="141" t="str">
        <f>IFERROR(VLOOKUP(A33,'D104A SUB TERMS'!$A$11:$D$67,4,FALSE),"")</f>
        <v/>
      </c>
      <c r="F33" s="112"/>
      <c r="G33" s="112"/>
      <c r="H33" s="195" t="str">
        <f t="shared" si="0"/>
        <v/>
      </c>
      <c r="I33" s="196" t="str">
        <f t="shared" si="1"/>
        <v/>
      </c>
      <c r="J33" s="115"/>
      <c r="L33" s="232"/>
      <c r="M33" s="135">
        <v>21</v>
      </c>
      <c r="N33" s="133" t="str">
        <f>'D102 RECONCILIATION'!B38</f>
        <v xml:space="preserve"> Misc. Metals</v>
      </c>
      <c r="O33" s="134">
        <v>42</v>
      </c>
      <c r="P33" s="131" t="str">
        <f>'D102 RECONCILIATION'!B59</f>
        <v xml:space="preserve"> Misc Bldg:</v>
      </c>
    </row>
    <row r="34" spans="1:16" s="59" customFormat="1" ht="14.1" customHeight="1" x14ac:dyDescent="0.25">
      <c r="A34" s="106"/>
      <c r="B34" s="140" t="str">
        <f>IFERROR(VLOOKUP(A34,'D104A SUB TERMS'!$A$11:$B$67,2,FALSE),"")</f>
        <v/>
      </c>
      <c r="C34" s="110"/>
      <c r="D34" s="140" t="str">
        <f>IFERROR(VLOOKUP(C34,'D101 CONT DRAW'!$A$17:$E$59,3,FALSE),"")</f>
        <v/>
      </c>
      <c r="E34" s="141" t="str">
        <f>IFERROR(VLOOKUP(A34,'D104A SUB TERMS'!$A$11:$D$67,4,FALSE),"")</f>
        <v/>
      </c>
      <c r="F34" s="112"/>
      <c r="G34" s="112"/>
      <c r="H34" s="195" t="str">
        <f t="shared" si="0"/>
        <v/>
      </c>
      <c r="I34" s="196" t="str">
        <f t="shared" si="1"/>
        <v/>
      </c>
      <c r="J34" s="115"/>
      <c r="L34" s="232"/>
      <c r="M34" s="132"/>
      <c r="N34" s="133"/>
      <c r="O34" s="134">
        <v>43</v>
      </c>
      <c r="P34" s="131" t="str">
        <f>'D102 RECONCILIATION'!B60</f>
        <v xml:space="preserve"> Separate Community Building</v>
      </c>
    </row>
    <row r="35" spans="1:16" s="59" customFormat="1" ht="14.1" customHeight="1" x14ac:dyDescent="0.25">
      <c r="A35" s="106"/>
      <c r="B35" s="140" t="str">
        <f>IFERROR(VLOOKUP(A35,'D104A SUB TERMS'!$A$11:$B$67,2,FALSE),"")</f>
        <v/>
      </c>
      <c r="C35" s="110"/>
      <c r="D35" s="140" t="str">
        <f>IFERROR(VLOOKUP(C35,'D101 CONT DRAW'!$A$17:$E$59,3,FALSE),"")</f>
        <v/>
      </c>
      <c r="E35" s="141" t="str">
        <f>IFERROR(VLOOKUP(A35,'D104A SUB TERMS'!$A$11:$D$67,4,FALSE),"")</f>
        <v/>
      </c>
      <c r="F35" s="112"/>
      <c r="G35" s="112"/>
      <c r="H35" s="195" t="str">
        <f t="shared" si="0"/>
        <v/>
      </c>
      <c r="I35" s="196" t="str">
        <f t="shared" si="1"/>
        <v/>
      </c>
      <c r="J35" s="115"/>
      <c r="L35" s="232"/>
      <c r="M35" s="136"/>
      <c r="N35" s="137"/>
      <c r="O35" s="137"/>
      <c r="P35" s="138"/>
    </row>
    <row r="36" spans="1:16" s="59" customFormat="1" ht="14.1" customHeight="1" x14ac:dyDescent="0.25">
      <c r="A36" s="106"/>
      <c r="B36" s="140" t="str">
        <f>IFERROR(VLOOKUP(A36,'D104A SUB TERMS'!$A$11:$B$67,2,FALSE),"")</f>
        <v/>
      </c>
      <c r="C36" s="110"/>
      <c r="D36" s="140" t="str">
        <f>IFERROR(VLOOKUP(C36,'D101 CONT DRAW'!$A$17:$E$59,3,FALSE),"")</f>
        <v/>
      </c>
      <c r="E36" s="141" t="str">
        <f>IFERROR(VLOOKUP(A36,'D104A SUB TERMS'!$A$11:$D$67,4,FALSE),"")</f>
        <v/>
      </c>
      <c r="F36" s="112"/>
      <c r="G36" s="112"/>
      <c r="H36" s="195" t="str">
        <f t="shared" si="0"/>
        <v/>
      </c>
      <c r="I36" s="196" t="str">
        <f t="shared" si="1"/>
        <v/>
      </c>
      <c r="J36" s="115"/>
      <c r="L36" s="232"/>
      <c r="M36" s="92"/>
    </row>
    <row r="37" spans="1:16" s="59" customFormat="1" ht="14.1" customHeight="1" x14ac:dyDescent="0.25">
      <c r="A37" s="106"/>
      <c r="B37" s="140" t="str">
        <f>IFERROR(VLOOKUP(A37,'D104A SUB TERMS'!$A$11:$B$67,2,FALSE),"")</f>
        <v/>
      </c>
      <c r="C37" s="110"/>
      <c r="D37" s="140" t="str">
        <f>IFERROR(VLOOKUP(C37,'D101 CONT DRAW'!$A$17:$E$59,3,FALSE),"")</f>
        <v/>
      </c>
      <c r="E37" s="141" t="str">
        <f>IFERROR(VLOOKUP(A37,'D104A SUB TERMS'!$A$11:$D$67,4,FALSE),"")</f>
        <v/>
      </c>
      <c r="F37" s="112"/>
      <c r="G37" s="112"/>
      <c r="H37" s="195" t="str">
        <f t="shared" si="0"/>
        <v/>
      </c>
      <c r="I37" s="196" t="str">
        <f t="shared" si="1"/>
        <v/>
      </c>
      <c r="J37" s="115"/>
      <c r="L37" s="232"/>
      <c r="M37" s="92"/>
    </row>
    <row r="38" spans="1:16" s="59" customFormat="1" ht="14.1" customHeight="1" x14ac:dyDescent="0.25">
      <c r="A38" s="106"/>
      <c r="B38" s="140" t="str">
        <f>IFERROR(VLOOKUP(A38,'D104A SUB TERMS'!$A$11:$B$67,2,FALSE),"")</f>
        <v/>
      </c>
      <c r="C38" s="110"/>
      <c r="D38" s="140" t="str">
        <f>IFERROR(VLOOKUP(C38,'D101 CONT DRAW'!$A$17:$E$59,3,FALSE),"")</f>
        <v/>
      </c>
      <c r="E38" s="141" t="str">
        <f>IFERROR(VLOOKUP(A38,'D104A SUB TERMS'!$A$11:$D$67,4,FALSE),"")</f>
        <v/>
      </c>
      <c r="F38" s="112"/>
      <c r="G38" s="112"/>
      <c r="H38" s="195" t="str">
        <f t="shared" si="0"/>
        <v/>
      </c>
      <c r="I38" s="196" t="str">
        <f t="shared" si="1"/>
        <v/>
      </c>
      <c r="J38" s="115"/>
      <c r="L38" s="232"/>
    </row>
    <row r="39" spans="1:16" s="62" customFormat="1" ht="14.1" customHeight="1" x14ac:dyDescent="0.25">
      <c r="A39" s="106"/>
      <c r="B39" s="140" t="str">
        <f>IFERROR(VLOOKUP(A39,'D104A SUB TERMS'!$A$11:$B$67,2,FALSE),"")</f>
        <v/>
      </c>
      <c r="C39" s="110"/>
      <c r="D39" s="140" t="str">
        <f>IFERROR(VLOOKUP(C39,'D101 CONT DRAW'!$A$17:$E$59,3,FALSE),"")</f>
        <v/>
      </c>
      <c r="E39" s="141" t="str">
        <f>IFERROR(VLOOKUP(A39,'D104A SUB TERMS'!$A$11:$D$67,4,FALSE),"")</f>
        <v/>
      </c>
      <c r="F39" s="112"/>
      <c r="G39" s="112"/>
      <c r="H39" s="195" t="str">
        <f t="shared" si="0"/>
        <v/>
      </c>
      <c r="I39" s="196" t="str">
        <f t="shared" si="1"/>
        <v/>
      </c>
      <c r="J39" s="115"/>
      <c r="L39" s="232"/>
    </row>
    <row r="40" spans="1:16" s="175" customFormat="1" ht="14.1" customHeight="1" x14ac:dyDescent="0.25">
      <c r="A40" s="106"/>
      <c r="B40" s="140" t="str">
        <f>IFERROR(VLOOKUP(A40,'D104A SUB TERMS'!$A$11:$B$67,2,FALSE),"")</f>
        <v/>
      </c>
      <c r="C40" s="110"/>
      <c r="D40" s="140" t="str">
        <f>IFERROR(VLOOKUP(C40,'D101 CONT DRAW'!$A$17:$E$59,3,FALSE),"")</f>
        <v/>
      </c>
      <c r="E40" s="141" t="str">
        <f>IFERROR(VLOOKUP(A40,'D104A SUB TERMS'!$A$11:$D$67,4,FALSE),"")</f>
        <v/>
      </c>
      <c r="F40" s="112"/>
      <c r="G40" s="112"/>
      <c r="H40" s="195" t="str">
        <f t="shared" si="0"/>
        <v/>
      </c>
      <c r="I40" s="196" t="str">
        <f t="shared" si="1"/>
        <v/>
      </c>
      <c r="J40" s="115"/>
      <c r="L40" s="232"/>
    </row>
    <row r="41" spans="1:16" s="175" customFormat="1" ht="14.1" customHeight="1" x14ac:dyDescent="0.25">
      <c r="A41" s="106"/>
      <c r="B41" s="140" t="str">
        <f>IFERROR(VLOOKUP(A41,'D104A SUB TERMS'!$A$11:$B$67,2,FALSE),"")</f>
        <v/>
      </c>
      <c r="C41" s="110"/>
      <c r="D41" s="140" t="str">
        <f>IFERROR(VLOOKUP(C41,'D101 CONT DRAW'!$A$17:$E$59,3,FALSE),"")</f>
        <v/>
      </c>
      <c r="E41" s="141" t="str">
        <f>IFERROR(VLOOKUP(A41,'D104A SUB TERMS'!$A$11:$D$67,4,FALSE),"")</f>
        <v/>
      </c>
      <c r="F41" s="112"/>
      <c r="G41" s="112"/>
      <c r="H41" s="195" t="str">
        <f t="shared" si="0"/>
        <v/>
      </c>
      <c r="I41" s="196" t="str">
        <f t="shared" si="1"/>
        <v/>
      </c>
      <c r="J41" s="115"/>
      <c r="L41" s="232"/>
    </row>
    <row r="42" spans="1:16" s="175" customFormat="1" ht="14.1" customHeight="1" x14ac:dyDescent="0.25">
      <c r="A42" s="106"/>
      <c r="B42" s="140" t="str">
        <f>IFERROR(VLOOKUP(A42,'D104A SUB TERMS'!$A$11:$B$67,2,FALSE),"")</f>
        <v/>
      </c>
      <c r="C42" s="110"/>
      <c r="D42" s="140" t="str">
        <f>IFERROR(VLOOKUP(C42,'D101 CONT DRAW'!$A$17:$E$59,3,FALSE),"")</f>
        <v/>
      </c>
      <c r="E42" s="141" t="str">
        <f>IFERROR(VLOOKUP(A42,'D104A SUB TERMS'!$A$11:$D$67,4,FALSE),"")</f>
        <v/>
      </c>
      <c r="F42" s="112"/>
      <c r="G42" s="112"/>
      <c r="H42" s="195" t="str">
        <f t="shared" si="0"/>
        <v/>
      </c>
      <c r="I42" s="196" t="str">
        <f t="shared" si="1"/>
        <v/>
      </c>
      <c r="J42" s="115"/>
      <c r="L42" s="232"/>
    </row>
    <row r="43" spans="1:16" s="175" customFormat="1" ht="14.1" customHeight="1" x14ac:dyDescent="0.25">
      <c r="A43" s="106"/>
      <c r="B43" s="140" t="str">
        <f>IFERROR(VLOOKUP(A43,'D104A SUB TERMS'!$A$11:$B$67,2,FALSE),"")</f>
        <v/>
      </c>
      <c r="C43" s="110"/>
      <c r="D43" s="140" t="str">
        <f>IFERROR(VLOOKUP(C43,'D101 CONT DRAW'!$A$17:$E$59,3,FALSE),"")</f>
        <v/>
      </c>
      <c r="E43" s="141" t="str">
        <f>IFERROR(VLOOKUP(A43,'D104A SUB TERMS'!$A$11:$D$67,4,FALSE),"")</f>
        <v/>
      </c>
      <c r="F43" s="112"/>
      <c r="G43" s="112"/>
      <c r="H43" s="195" t="str">
        <f t="shared" si="0"/>
        <v/>
      </c>
      <c r="I43" s="196" t="str">
        <f t="shared" si="1"/>
        <v/>
      </c>
      <c r="J43" s="115"/>
      <c r="L43" s="232"/>
    </row>
    <row r="44" spans="1:16" s="175" customFormat="1" ht="14.1" customHeight="1" x14ac:dyDescent="0.25">
      <c r="A44" s="106"/>
      <c r="B44" s="140" t="str">
        <f>IFERROR(VLOOKUP(A44,'D104A SUB TERMS'!$A$11:$B$67,2,FALSE),"")</f>
        <v/>
      </c>
      <c r="C44" s="110"/>
      <c r="D44" s="140" t="str">
        <f>IFERROR(VLOOKUP(C44,'D101 CONT DRAW'!$A$17:$E$59,3,FALSE),"")</f>
        <v/>
      </c>
      <c r="E44" s="141" t="str">
        <f>IFERROR(VLOOKUP(A44,'D104A SUB TERMS'!$A$11:$D$67,4,FALSE),"")</f>
        <v/>
      </c>
      <c r="F44" s="112"/>
      <c r="G44" s="112"/>
      <c r="H44" s="195" t="str">
        <f t="shared" si="0"/>
        <v/>
      </c>
      <c r="I44" s="196" t="str">
        <f t="shared" si="1"/>
        <v/>
      </c>
      <c r="J44" s="115"/>
      <c r="L44" s="232"/>
    </row>
    <row r="45" spans="1:16" s="175" customFormat="1" ht="14.1" customHeight="1" x14ac:dyDescent="0.25">
      <c r="A45" s="106"/>
      <c r="B45" s="140" t="str">
        <f>IFERROR(VLOOKUP(A45,'D104A SUB TERMS'!$A$11:$B$67,2,FALSE),"")</f>
        <v/>
      </c>
      <c r="C45" s="110"/>
      <c r="D45" s="140" t="str">
        <f>IFERROR(VLOOKUP(C45,'D101 CONT DRAW'!$A$17:$E$59,3,FALSE),"")</f>
        <v/>
      </c>
      <c r="E45" s="141" t="str">
        <f>IFERROR(VLOOKUP(A45,'D104A SUB TERMS'!$A$11:$D$67,4,FALSE),"")</f>
        <v/>
      </c>
      <c r="F45" s="112"/>
      <c r="G45" s="112"/>
      <c r="H45" s="195" t="str">
        <f t="shared" si="0"/>
        <v/>
      </c>
      <c r="I45" s="196" t="str">
        <f t="shared" si="1"/>
        <v/>
      </c>
      <c r="J45" s="115"/>
      <c r="L45" s="232"/>
    </row>
    <row r="46" spans="1:16" s="175" customFormat="1" ht="14.1" customHeight="1" x14ac:dyDescent="0.25">
      <c r="A46" s="106"/>
      <c r="B46" s="140" t="str">
        <f>IFERROR(VLOOKUP(A46,'D104A SUB TERMS'!$A$11:$B$67,2,FALSE),"")</f>
        <v/>
      </c>
      <c r="C46" s="110"/>
      <c r="D46" s="140" t="str">
        <f>IFERROR(VLOOKUP(C46,'D101 CONT DRAW'!$A$17:$E$59,3,FALSE),"")</f>
        <v/>
      </c>
      <c r="E46" s="141" t="str">
        <f>IFERROR(VLOOKUP(A46,'D104A SUB TERMS'!$A$11:$D$67,4,FALSE),"")</f>
        <v/>
      </c>
      <c r="F46" s="112"/>
      <c r="G46" s="112"/>
      <c r="H46" s="195" t="str">
        <f t="shared" si="0"/>
        <v/>
      </c>
      <c r="I46" s="196" t="str">
        <f t="shared" si="1"/>
        <v/>
      </c>
      <c r="J46" s="115"/>
      <c r="L46" s="232"/>
    </row>
    <row r="47" spans="1:16" s="175" customFormat="1" ht="14.1" customHeight="1" x14ac:dyDescent="0.25">
      <c r="A47" s="106"/>
      <c r="B47" s="140" t="str">
        <f>IFERROR(VLOOKUP(A47,'D104A SUB TERMS'!$A$11:$B$67,2,FALSE),"")</f>
        <v/>
      </c>
      <c r="C47" s="110"/>
      <c r="D47" s="140" t="str">
        <f>IFERROR(VLOOKUP(C47,'D101 CONT DRAW'!$A$17:$E$59,3,FALSE),"")</f>
        <v/>
      </c>
      <c r="E47" s="141" t="str">
        <f>IFERROR(VLOOKUP(A47,'D104A SUB TERMS'!$A$11:$D$67,4,FALSE),"")</f>
        <v/>
      </c>
      <c r="F47" s="112"/>
      <c r="G47" s="112"/>
      <c r="H47" s="195" t="str">
        <f t="shared" si="0"/>
        <v/>
      </c>
      <c r="I47" s="196" t="str">
        <f t="shared" si="1"/>
        <v/>
      </c>
      <c r="J47" s="115"/>
      <c r="L47" s="232"/>
    </row>
    <row r="48" spans="1:16" s="175" customFormat="1" ht="14.1" customHeight="1" x14ac:dyDescent="0.25">
      <c r="A48" s="106"/>
      <c r="B48" s="140" t="str">
        <f>IFERROR(VLOOKUP(A48,'D104A SUB TERMS'!$A$11:$B$67,2,FALSE),"")</f>
        <v/>
      </c>
      <c r="C48" s="110"/>
      <c r="D48" s="140" t="str">
        <f>IFERROR(VLOOKUP(C48,'D101 CONT DRAW'!$A$17:$E$59,3,FALSE),"")</f>
        <v/>
      </c>
      <c r="E48" s="141" t="str">
        <f>IFERROR(VLOOKUP(A48,'D104A SUB TERMS'!$A$11:$D$67,4,FALSE),"")</f>
        <v/>
      </c>
      <c r="F48" s="112"/>
      <c r="G48" s="112"/>
      <c r="H48" s="195" t="str">
        <f t="shared" si="0"/>
        <v/>
      </c>
      <c r="I48" s="196" t="str">
        <f t="shared" si="1"/>
        <v/>
      </c>
      <c r="J48" s="115"/>
      <c r="L48" s="232"/>
    </row>
    <row r="49" spans="1:12" s="175" customFormat="1" ht="14.1" customHeight="1" x14ac:dyDescent="0.25">
      <c r="A49" s="106"/>
      <c r="B49" s="140" t="str">
        <f>IFERROR(VLOOKUP(A49,'D104A SUB TERMS'!$A$11:$B$67,2,FALSE),"")</f>
        <v/>
      </c>
      <c r="C49" s="110"/>
      <c r="D49" s="140" t="str">
        <f>IFERROR(VLOOKUP(C49,'D101 CONT DRAW'!$A$17:$E$59,3,FALSE),"")</f>
        <v/>
      </c>
      <c r="E49" s="141" t="str">
        <f>IFERROR(VLOOKUP(A49,'D104A SUB TERMS'!$A$11:$D$67,4,FALSE),"")</f>
        <v/>
      </c>
      <c r="F49" s="112"/>
      <c r="G49" s="112"/>
      <c r="H49" s="195" t="str">
        <f t="shared" si="0"/>
        <v/>
      </c>
      <c r="I49" s="196" t="str">
        <f t="shared" si="1"/>
        <v/>
      </c>
      <c r="J49" s="115"/>
      <c r="L49" s="232"/>
    </row>
    <row r="50" spans="1:12" s="175" customFormat="1" ht="14.1" customHeight="1" x14ac:dyDescent="0.25">
      <c r="A50" s="106"/>
      <c r="B50" s="140" t="str">
        <f>IFERROR(VLOOKUP(A50,'D104A SUB TERMS'!$A$11:$B$67,2,FALSE),"")</f>
        <v/>
      </c>
      <c r="C50" s="110"/>
      <c r="D50" s="140" t="str">
        <f>IFERROR(VLOOKUP(C50,'D101 CONT DRAW'!$A$17:$E$59,3,FALSE),"")</f>
        <v/>
      </c>
      <c r="E50" s="141" t="str">
        <f>IFERROR(VLOOKUP(A50,'D104A SUB TERMS'!$A$11:$D$67,4,FALSE),"")</f>
        <v/>
      </c>
      <c r="F50" s="112"/>
      <c r="G50" s="112"/>
      <c r="H50" s="195" t="str">
        <f t="shared" si="0"/>
        <v/>
      </c>
      <c r="I50" s="196" t="str">
        <f t="shared" si="1"/>
        <v/>
      </c>
      <c r="J50" s="115"/>
      <c r="L50" s="232"/>
    </row>
    <row r="51" spans="1:12" s="175" customFormat="1" ht="14.1" customHeight="1" x14ac:dyDescent="0.25">
      <c r="A51" s="106"/>
      <c r="B51" s="140" t="str">
        <f>IFERROR(VLOOKUP(A51,'D104A SUB TERMS'!$A$11:$B$67,2,FALSE),"")</f>
        <v/>
      </c>
      <c r="C51" s="110"/>
      <c r="D51" s="140" t="str">
        <f>IFERROR(VLOOKUP(C51,'D101 CONT DRAW'!$A$17:$E$59,3,FALSE),"")</f>
        <v/>
      </c>
      <c r="E51" s="141" t="str">
        <f>IFERROR(VLOOKUP(A51,'D104A SUB TERMS'!$A$11:$D$67,4,FALSE),"")</f>
        <v/>
      </c>
      <c r="F51" s="112"/>
      <c r="G51" s="112"/>
      <c r="H51" s="195" t="str">
        <f t="shared" si="0"/>
        <v/>
      </c>
      <c r="I51" s="196" t="str">
        <f t="shared" si="1"/>
        <v/>
      </c>
      <c r="J51" s="115"/>
      <c r="L51" s="232"/>
    </row>
    <row r="52" spans="1:12" s="175" customFormat="1" ht="14.1" customHeight="1" x14ac:dyDescent="0.25">
      <c r="A52" s="106"/>
      <c r="B52" s="140" t="str">
        <f>IFERROR(VLOOKUP(A52,'D104A SUB TERMS'!$A$11:$B$67,2,FALSE),"")</f>
        <v/>
      </c>
      <c r="C52" s="110"/>
      <c r="D52" s="140" t="str">
        <f>IFERROR(VLOOKUP(C52,'D101 CONT DRAW'!$A$17:$E$59,3,FALSE),"")</f>
        <v/>
      </c>
      <c r="E52" s="141" t="str">
        <f>IFERROR(VLOOKUP(A52,'D104A SUB TERMS'!$A$11:$D$67,4,FALSE),"")</f>
        <v/>
      </c>
      <c r="F52" s="112"/>
      <c r="G52" s="112"/>
      <c r="H52" s="195" t="str">
        <f t="shared" si="0"/>
        <v/>
      </c>
      <c r="I52" s="196" t="str">
        <f t="shared" si="1"/>
        <v/>
      </c>
      <c r="J52" s="115"/>
      <c r="L52" s="232"/>
    </row>
    <row r="53" spans="1:12" s="175" customFormat="1" ht="14.1" customHeight="1" x14ac:dyDescent="0.25">
      <c r="A53" s="106"/>
      <c r="B53" s="140" t="str">
        <f>IFERROR(VLOOKUP(A53,'D104A SUB TERMS'!$A$11:$B$67,2,FALSE),"")</f>
        <v/>
      </c>
      <c r="C53" s="110"/>
      <c r="D53" s="140" t="str">
        <f>IFERROR(VLOOKUP(C53,'D101 CONT DRAW'!$A$17:$E$59,3,FALSE),"")</f>
        <v/>
      </c>
      <c r="E53" s="141" t="str">
        <f>IFERROR(VLOOKUP(A53,'D104A SUB TERMS'!$A$11:$D$67,4,FALSE),"")</f>
        <v/>
      </c>
      <c r="F53" s="112"/>
      <c r="G53" s="112"/>
      <c r="H53" s="195" t="str">
        <f t="shared" si="0"/>
        <v/>
      </c>
      <c r="I53" s="196" t="str">
        <f t="shared" si="1"/>
        <v/>
      </c>
      <c r="J53" s="115"/>
      <c r="L53" s="232"/>
    </row>
    <row r="54" spans="1:12" s="175" customFormat="1" ht="14.1" customHeight="1" x14ac:dyDescent="0.25">
      <c r="A54" s="106"/>
      <c r="B54" s="140" t="str">
        <f>IFERROR(VLOOKUP(A54,'D104A SUB TERMS'!$A$11:$B$67,2,FALSE),"")</f>
        <v/>
      </c>
      <c r="C54" s="110"/>
      <c r="D54" s="140" t="str">
        <f>IFERROR(VLOOKUP(C54,'D101 CONT DRAW'!$A$17:$E$59,3,FALSE),"")</f>
        <v/>
      </c>
      <c r="E54" s="141" t="str">
        <f>IFERROR(VLOOKUP(A54,'D104A SUB TERMS'!$A$11:$D$67,4,FALSE),"")</f>
        <v/>
      </c>
      <c r="F54" s="112"/>
      <c r="G54" s="112"/>
      <c r="H54" s="195" t="str">
        <f t="shared" si="0"/>
        <v/>
      </c>
      <c r="I54" s="196" t="str">
        <f t="shared" si="1"/>
        <v/>
      </c>
      <c r="J54" s="115"/>
      <c r="L54" s="232"/>
    </row>
    <row r="55" spans="1:12" s="175" customFormat="1" ht="14.1" customHeight="1" x14ac:dyDescent="0.25">
      <c r="A55" s="106"/>
      <c r="B55" s="140" t="str">
        <f>IFERROR(VLOOKUP(A55,'D104A SUB TERMS'!$A$11:$B$67,2,FALSE),"")</f>
        <v/>
      </c>
      <c r="C55" s="110"/>
      <c r="D55" s="140" t="str">
        <f>IFERROR(VLOOKUP(C55,'D101 CONT DRAW'!$A$17:$E$59,3,FALSE),"")</f>
        <v/>
      </c>
      <c r="E55" s="141" t="str">
        <f>IFERROR(VLOOKUP(A55,'D104A SUB TERMS'!$A$11:$D$67,4,FALSE),"")</f>
        <v/>
      </c>
      <c r="F55" s="112"/>
      <c r="G55" s="112"/>
      <c r="H55" s="195" t="str">
        <f t="shared" si="0"/>
        <v/>
      </c>
      <c r="I55" s="196" t="str">
        <f t="shared" si="1"/>
        <v/>
      </c>
      <c r="J55" s="115"/>
      <c r="L55" s="232"/>
    </row>
    <row r="56" spans="1:12" s="175" customFormat="1" ht="14.1" customHeight="1" x14ac:dyDescent="0.25">
      <c r="A56" s="106"/>
      <c r="B56" s="140" t="str">
        <f>IFERROR(VLOOKUP(A56,'D104A SUB TERMS'!$A$11:$B$67,2,FALSE),"")</f>
        <v/>
      </c>
      <c r="C56" s="110"/>
      <c r="D56" s="140" t="str">
        <f>IFERROR(VLOOKUP(C56,'D101 CONT DRAW'!$A$17:$E$59,3,FALSE),"")</f>
        <v/>
      </c>
      <c r="E56" s="141" t="str">
        <f>IFERROR(VLOOKUP(A56,'D104A SUB TERMS'!$A$11:$D$67,4,FALSE),"")</f>
        <v/>
      </c>
      <c r="F56" s="112"/>
      <c r="G56" s="112"/>
      <c r="H56" s="195" t="str">
        <f t="shared" si="0"/>
        <v/>
      </c>
      <c r="I56" s="196" t="str">
        <f t="shared" si="1"/>
        <v/>
      </c>
      <c r="J56" s="115"/>
      <c r="L56" s="232"/>
    </row>
    <row r="57" spans="1:12" s="175" customFormat="1" ht="14.1" customHeight="1" x14ac:dyDescent="0.25">
      <c r="A57" s="106"/>
      <c r="B57" s="140" t="str">
        <f>IFERROR(VLOOKUP(A57,'D104A SUB TERMS'!$A$11:$B$67,2,FALSE),"")</f>
        <v/>
      </c>
      <c r="C57" s="110"/>
      <c r="D57" s="140" t="str">
        <f>IFERROR(VLOOKUP(C57,'D101 CONT DRAW'!$A$17:$E$59,3,FALSE),"")</f>
        <v/>
      </c>
      <c r="E57" s="141" t="str">
        <f>IFERROR(VLOOKUP(A57,'D104A SUB TERMS'!$A$11:$D$67,4,FALSE),"")</f>
        <v/>
      </c>
      <c r="F57" s="112"/>
      <c r="G57" s="112"/>
      <c r="H57" s="195" t="str">
        <f t="shared" si="0"/>
        <v/>
      </c>
      <c r="I57" s="196" t="str">
        <f t="shared" si="1"/>
        <v/>
      </c>
      <c r="J57" s="115"/>
      <c r="L57" s="232"/>
    </row>
    <row r="58" spans="1:12" s="175" customFormat="1" ht="14.1" customHeight="1" x14ac:dyDescent="0.25">
      <c r="A58" s="106"/>
      <c r="B58" s="140" t="str">
        <f>IFERROR(VLOOKUP(A58,'D104A SUB TERMS'!$A$11:$B$67,2,FALSE),"")</f>
        <v/>
      </c>
      <c r="C58" s="110"/>
      <c r="D58" s="140" t="str">
        <f>IFERROR(VLOOKUP(C58,'D101 CONT DRAW'!$A$17:$E$59,3,FALSE),"")</f>
        <v/>
      </c>
      <c r="E58" s="141" t="str">
        <f>IFERROR(VLOOKUP(A58,'D104A SUB TERMS'!$A$11:$D$67,4,FALSE),"")</f>
        <v/>
      </c>
      <c r="F58" s="112"/>
      <c r="G58" s="112"/>
      <c r="H58" s="195" t="str">
        <f t="shared" si="0"/>
        <v/>
      </c>
      <c r="I58" s="196" t="str">
        <f t="shared" si="1"/>
        <v/>
      </c>
      <c r="J58" s="115"/>
      <c r="L58" s="232"/>
    </row>
    <row r="59" spans="1:12" s="175" customFormat="1" ht="14.1" customHeight="1" x14ac:dyDescent="0.25">
      <c r="A59" s="106"/>
      <c r="B59" s="140" t="str">
        <f>IFERROR(VLOOKUP(A59,'D104A SUB TERMS'!$A$11:$B$67,2,FALSE),"")</f>
        <v/>
      </c>
      <c r="C59" s="110"/>
      <c r="D59" s="140" t="str">
        <f>IFERROR(VLOOKUP(C59,'D101 CONT DRAW'!$A$17:$E$59,3,FALSE),"")</f>
        <v/>
      </c>
      <c r="E59" s="141" t="str">
        <f>IFERROR(VLOOKUP(A59,'D104A SUB TERMS'!$A$11:$D$67,4,FALSE),"")</f>
        <v/>
      </c>
      <c r="F59" s="112"/>
      <c r="G59" s="112"/>
      <c r="H59" s="195" t="str">
        <f t="shared" si="0"/>
        <v/>
      </c>
      <c r="I59" s="196" t="str">
        <f t="shared" si="1"/>
        <v/>
      </c>
      <c r="J59" s="115"/>
      <c r="L59" s="232"/>
    </row>
    <row r="60" spans="1:12" s="175" customFormat="1" ht="14.1" customHeight="1" x14ac:dyDescent="0.25">
      <c r="A60" s="106"/>
      <c r="B60" s="140" t="str">
        <f>IFERROR(VLOOKUP(A60,'D104A SUB TERMS'!$A$11:$B$67,2,FALSE),"")</f>
        <v/>
      </c>
      <c r="C60" s="110"/>
      <c r="D60" s="140" t="str">
        <f>IFERROR(VLOOKUP(C60,'D101 CONT DRAW'!$A$17:$E$59,3,FALSE),"")</f>
        <v/>
      </c>
      <c r="E60" s="141" t="str">
        <f>IFERROR(VLOOKUP(A60,'D104A SUB TERMS'!$A$11:$D$67,4,FALSE),"")</f>
        <v/>
      </c>
      <c r="F60" s="112"/>
      <c r="G60" s="112"/>
      <c r="H60" s="195" t="str">
        <f t="shared" si="0"/>
        <v/>
      </c>
      <c r="I60" s="196" t="str">
        <f t="shared" si="1"/>
        <v/>
      </c>
      <c r="J60" s="115"/>
      <c r="L60" s="232"/>
    </row>
    <row r="61" spans="1:12" s="175" customFormat="1" ht="14.1" customHeight="1" x14ac:dyDescent="0.25">
      <c r="A61" s="106"/>
      <c r="B61" s="140" t="str">
        <f>IFERROR(VLOOKUP(A61,'D104A SUB TERMS'!$A$11:$B$67,2,FALSE),"")</f>
        <v/>
      </c>
      <c r="C61" s="110"/>
      <c r="D61" s="140" t="str">
        <f>IFERROR(VLOOKUP(C61,'D101 CONT DRAW'!$A$17:$E$59,3,FALSE),"")</f>
        <v/>
      </c>
      <c r="E61" s="141" t="str">
        <f>IFERROR(VLOOKUP(A61,'D104A SUB TERMS'!$A$11:$D$67,4,FALSE),"")</f>
        <v/>
      </c>
      <c r="F61" s="112"/>
      <c r="G61" s="112"/>
      <c r="H61" s="195" t="str">
        <f t="shared" si="0"/>
        <v/>
      </c>
      <c r="I61" s="196" t="str">
        <f t="shared" si="1"/>
        <v/>
      </c>
      <c r="J61" s="115"/>
      <c r="L61" s="232"/>
    </row>
    <row r="62" spans="1:12" s="175" customFormat="1" ht="14.1" customHeight="1" x14ac:dyDescent="0.25">
      <c r="A62" s="106"/>
      <c r="B62" s="140" t="str">
        <f>IFERROR(VLOOKUP(A62,'D104A SUB TERMS'!$A$11:$B$67,2,FALSE),"")</f>
        <v/>
      </c>
      <c r="C62" s="110"/>
      <c r="D62" s="140" t="str">
        <f>IFERROR(VLOOKUP(C62,'D101 CONT DRAW'!$A$17:$E$59,3,FALSE),"")</f>
        <v/>
      </c>
      <c r="E62" s="141" t="str">
        <f>IFERROR(VLOOKUP(A62,'D104A SUB TERMS'!$A$11:$D$67,4,FALSE),"")</f>
        <v/>
      </c>
      <c r="F62" s="112"/>
      <c r="G62" s="112"/>
      <c r="H62" s="195" t="str">
        <f t="shared" si="0"/>
        <v/>
      </c>
      <c r="I62" s="196" t="str">
        <f t="shared" si="1"/>
        <v/>
      </c>
      <c r="J62" s="115"/>
      <c r="L62" s="232"/>
    </row>
    <row r="63" spans="1:12" s="175" customFormat="1" ht="14.1" customHeight="1" x14ac:dyDescent="0.25">
      <c r="A63" s="106"/>
      <c r="B63" s="140" t="str">
        <f>IFERROR(VLOOKUP(A63,'D104A SUB TERMS'!$A$11:$B$67,2,FALSE),"")</f>
        <v/>
      </c>
      <c r="C63" s="110"/>
      <c r="D63" s="140" t="str">
        <f>IFERROR(VLOOKUP(C63,'D101 CONT DRAW'!$A$17:$E$59,3,FALSE),"")</f>
        <v/>
      </c>
      <c r="E63" s="141" t="str">
        <f>IFERROR(VLOOKUP(A63,'D104A SUB TERMS'!$A$11:$D$67,4,FALSE),"")</f>
        <v/>
      </c>
      <c r="F63" s="112"/>
      <c r="G63" s="112"/>
      <c r="H63" s="195" t="str">
        <f t="shared" si="0"/>
        <v/>
      </c>
      <c r="I63" s="196" t="str">
        <f t="shared" si="1"/>
        <v/>
      </c>
      <c r="J63" s="115"/>
      <c r="L63" s="232"/>
    </row>
    <row r="64" spans="1:12" s="175" customFormat="1" ht="14.1" customHeight="1" x14ac:dyDescent="0.25">
      <c r="A64" s="106"/>
      <c r="B64" s="140" t="str">
        <f>IFERROR(VLOOKUP(A64,'D104A SUB TERMS'!$A$11:$B$67,2,FALSE),"")</f>
        <v/>
      </c>
      <c r="C64" s="110"/>
      <c r="D64" s="140" t="str">
        <f>IFERROR(VLOOKUP(C64,'D101 CONT DRAW'!$A$17:$E$59,3,FALSE),"")</f>
        <v/>
      </c>
      <c r="E64" s="141" t="str">
        <f>IFERROR(VLOOKUP(A64,'D104A SUB TERMS'!$A$11:$D$67,4,FALSE),"")</f>
        <v/>
      </c>
      <c r="F64" s="112"/>
      <c r="G64" s="112"/>
      <c r="H64" s="195" t="str">
        <f t="shared" si="0"/>
        <v/>
      </c>
      <c r="I64" s="196" t="str">
        <f t="shared" si="1"/>
        <v/>
      </c>
      <c r="J64" s="115"/>
      <c r="L64" s="232"/>
    </row>
    <row r="65" spans="1:12" s="175" customFormat="1" ht="14.1" customHeight="1" x14ac:dyDescent="0.25">
      <c r="A65" s="106"/>
      <c r="B65" s="140" t="str">
        <f>IFERROR(VLOOKUP(A65,'D104A SUB TERMS'!$A$11:$B$67,2,FALSE),"")</f>
        <v/>
      </c>
      <c r="C65" s="110"/>
      <c r="D65" s="140" t="str">
        <f>IFERROR(VLOOKUP(C65,'D101 CONT DRAW'!$A$17:$E$59,3,FALSE),"")</f>
        <v/>
      </c>
      <c r="E65" s="141" t="str">
        <f>IFERROR(VLOOKUP(A65,'D104A SUB TERMS'!$A$11:$D$67,4,FALSE),"")</f>
        <v/>
      </c>
      <c r="F65" s="112"/>
      <c r="G65" s="112"/>
      <c r="H65" s="195" t="str">
        <f t="shared" si="0"/>
        <v/>
      </c>
      <c r="I65" s="196" t="str">
        <f t="shared" si="1"/>
        <v/>
      </c>
      <c r="J65" s="115"/>
      <c r="L65" s="232"/>
    </row>
    <row r="66" spans="1:12" s="175" customFormat="1" ht="14.1" customHeight="1" x14ac:dyDescent="0.25">
      <c r="A66" s="106"/>
      <c r="B66" s="140" t="str">
        <f>IFERROR(VLOOKUP(A66,'D104A SUB TERMS'!$A$11:$B$67,2,FALSE),"")</f>
        <v/>
      </c>
      <c r="C66" s="110"/>
      <c r="D66" s="140" t="str">
        <f>IFERROR(VLOOKUP(C66,'D101 CONT DRAW'!$A$17:$E$59,3,FALSE),"")</f>
        <v/>
      </c>
      <c r="E66" s="141" t="str">
        <f>IFERROR(VLOOKUP(A66,'D104A SUB TERMS'!$A$11:$D$67,4,FALSE),"")</f>
        <v/>
      </c>
      <c r="F66" s="112"/>
      <c r="G66" s="112"/>
      <c r="H66" s="195" t="str">
        <f t="shared" si="0"/>
        <v/>
      </c>
      <c r="I66" s="196" t="str">
        <f t="shared" si="1"/>
        <v/>
      </c>
      <c r="J66" s="115"/>
      <c r="L66" s="232"/>
    </row>
    <row r="67" spans="1:12" s="175" customFormat="1" ht="14.1" customHeight="1" x14ac:dyDescent="0.25">
      <c r="A67" s="106"/>
      <c r="B67" s="140" t="str">
        <f>IFERROR(VLOOKUP(A67,'D104A SUB TERMS'!$A$11:$B$67,2,FALSE),"")</f>
        <v/>
      </c>
      <c r="C67" s="110"/>
      <c r="D67" s="140" t="str">
        <f>IFERROR(VLOOKUP(C67,'D101 CONT DRAW'!$A$17:$E$59,3,FALSE),"")</f>
        <v/>
      </c>
      <c r="E67" s="141" t="str">
        <f>IFERROR(VLOOKUP(A67,'D104A SUB TERMS'!$A$11:$D$67,4,FALSE),"")</f>
        <v/>
      </c>
      <c r="F67" s="112"/>
      <c r="G67" s="112"/>
      <c r="H67" s="195" t="str">
        <f t="shared" si="0"/>
        <v/>
      </c>
      <c r="I67" s="196" t="str">
        <f t="shared" si="1"/>
        <v/>
      </c>
      <c r="J67" s="115"/>
      <c r="L67" s="232"/>
    </row>
    <row r="68" spans="1:12" s="175" customFormat="1" ht="14.1" customHeight="1" x14ac:dyDescent="0.25">
      <c r="A68" s="106"/>
      <c r="B68" s="140" t="str">
        <f>IFERROR(VLOOKUP(A68,'D104A SUB TERMS'!$A$11:$B$67,2,FALSE),"")</f>
        <v/>
      </c>
      <c r="C68" s="110"/>
      <c r="D68" s="140" t="str">
        <f>IFERROR(VLOOKUP(C68,'D101 CONT DRAW'!$A$17:$E$59,3,FALSE),"")</f>
        <v/>
      </c>
      <c r="E68" s="141" t="str">
        <f>IFERROR(VLOOKUP(A68,'D104A SUB TERMS'!$A$11:$D$67,4,FALSE),"")</f>
        <v/>
      </c>
      <c r="F68" s="112"/>
      <c r="G68" s="112"/>
      <c r="H68" s="195" t="str">
        <f t="shared" si="0"/>
        <v/>
      </c>
      <c r="I68" s="196" t="str">
        <f t="shared" si="1"/>
        <v/>
      </c>
      <c r="J68" s="115"/>
      <c r="L68" s="232"/>
    </row>
    <row r="69" spans="1:12" s="175" customFormat="1" ht="14.1" customHeight="1" x14ac:dyDescent="0.25">
      <c r="A69" s="106"/>
      <c r="B69" s="140" t="str">
        <f>IFERROR(VLOOKUP(A69,'D104A SUB TERMS'!$A$11:$B$67,2,FALSE),"")</f>
        <v/>
      </c>
      <c r="C69" s="110"/>
      <c r="D69" s="140" t="str">
        <f>IFERROR(VLOOKUP(C69,'D101 CONT DRAW'!$A$17:$E$59,3,FALSE),"")</f>
        <v/>
      </c>
      <c r="E69" s="141" t="str">
        <f>IFERROR(VLOOKUP(A69,'D104A SUB TERMS'!$A$11:$D$67,4,FALSE),"")</f>
        <v/>
      </c>
      <c r="F69" s="112"/>
      <c r="G69" s="112"/>
      <c r="H69" s="195" t="str">
        <f t="shared" si="0"/>
        <v/>
      </c>
      <c r="I69" s="196" t="str">
        <f t="shared" si="1"/>
        <v/>
      </c>
      <c r="J69" s="115"/>
      <c r="L69" s="232"/>
    </row>
    <row r="70" spans="1:12" s="175" customFormat="1" ht="14.1" customHeight="1" x14ac:dyDescent="0.25">
      <c r="A70" s="106"/>
      <c r="B70" s="140" t="str">
        <f>IFERROR(VLOOKUP(A70,'D104A SUB TERMS'!$A$11:$B$67,2,FALSE),"")</f>
        <v/>
      </c>
      <c r="C70" s="110"/>
      <c r="D70" s="140" t="str">
        <f>IFERROR(VLOOKUP(C70,'D101 CONT DRAW'!$A$17:$E$59,3,FALSE),"")</f>
        <v/>
      </c>
      <c r="E70" s="141" t="str">
        <f>IFERROR(VLOOKUP(A70,'D104A SUB TERMS'!$A$11:$D$67,4,FALSE),"")</f>
        <v/>
      </c>
      <c r="F70" s="112"/>
      <c r="G70" s="112"/>
      <c r="H70" s="195" t="str">
        <f t="shared" si="0"/>
        <v/>
      </c>
      <c r="I70" s="196" t="str">
        <f t="shared" si="1"/>
        <v/>
      </c>
      <c r="J70" s="115"/>
      <c r="L70" s="232"/>
    </row>
    <row r="71" spans="1:12" s="175" customFormat="1" ht="14.1" customHeight="1" x14ac:dyDescent="0.25">
      <c r="A71" s="106"/>
      <c r="B71" s="140" t="str">
        <f>IFERROR(VLOOKUP(A71,'D104A SUB TERMS'!$A$11:$B$67,2,FALSE),"")</f>
        <v/>
      </c>
      <c r="C71" s="110"/>
      <c r="D71" s="140" t="str">
        <f>IFERROR(VLOOKUP(C71,'D101 CONT DRAW'!$A$17:$E$59,3,FALSE),"")</f>
        <v/>
      </c>
      <c r="E71" s="141" t="str">
        <f>IFERROR(VLOOKUP(A71,'D104A SUB TERMS'!$A$11:$D$67,4,FALSE),"")</f>
        <v/>
      </c>
      <c r="F71" s="112"/>
      <c r="G71" s="112"/>
      <c r="H71" s="195" t="str">
        <f t="shared" si="0"/>
        <v/>
      </c>
      <c r="I71" s="196" t="str">
        <f t="shared" si="1"/>
        <v/>
      </c>
      <c r="J71" s="115"/>
      <c r="L71" s="232"/>
    </row>
    <row r="72" spans="1:12" s="175" customFormat="1" ht="14.1" customHeight="1" x14ac:dyDescent="0.25">
      <c r="A72" s="106"/>
      <c r="B72" s="140" t="str">
        <f>IFERROR(VLOOKUP(A72,'D104A SUB TERMS'!$A$11:$B$67,2,FALSE),"")</f>
        <v/>
      </c>
      <c r="C72" s="110"/>
      <c r="D72" s="140" t="str">
        <f>IFERROR(VLOOKUP(C72,'D101 CONT DRAW'!$A$17:$E$59,3,FALSE),"")</f>
        <v/>
      </c>
      <c r="E72" s="141" t="str">
        <f>IFERROR(VLOOKUP(A72,'D104A SUB TERMS'!$A$11:$D$67,4,FALSE),"")</f>
        <v/>
      </c>
      <c r="F72" s="112"/>
      <c r="G72" s="112"/>
      <c r="H72" s="195" t="str">
        <f t="shared" si="0"/>
        <v/>
      </c>
      <c r="I72" s="196" t="str">
        <f t="shared" si="1"/>
        <v/>
      </c>
      <c r="J72" s="115"/>
      <c r="L72" s="232"/>
    </row>
    <row r="73" spans="1:12" s="175" customFormat="1" ht="14.1" customHeight="1" x14ac:dyDescent="0.25">
      <c r="A73" s="106"/>
      <c r="B73" s="140" t="str">
        <f>IFERROR(VLOOKUP(A73,'D104A SUB TERMS'!$A$11:$B$67,2,FALSE),"")</f>
        <v/>
      </c>
      <c r="C73" s="110"/>
      <c r="D73" s="140" t="str">
        <f>IFERROR(VLOOKUP(C73,'D101 CONT DRAW'!$A$17:$E$59,3,FALSE),"")</f>
        <v/>
      </c>
      <c r="E73" s="141" t="str">
        <f>IFERROR(VLOOKUP(A73,'D104A SUB TERMS'!$A$11:$D$67,4,FALSE),"")</f>
        <v/>
      </c>
      <c r="F73" s="112"/>
      <c r="G73" s="112"/>
      <c r="H73" s="195" t="str">
        <f t="shared" si="0"/>
        <v/>
      </c>
      <c r="I73" s="196" t="str">
        <f t="shared" si="1"/>
        <v/>
      </c>
      <c r="J73" s="115"/>
      <c r="L73" s="232"/>
    </row>
    <row r="74" spans="1:12" s="175" customFormat="1" ht="14.1" customHeight="1" x14ac:dyDescent="0.25">
      <c r="A74" s="106"/>
      <c r="B74" s="140" t="str">
        <f>IFERROR(VLOOKUP(A74,'D104A SUB TERMS'!$A$11:$B$67,2,FALSE),"")</f>
        <v/>
      </c>
      <c r="C74" s="110"/>
      <c r="D74" s="140" t="str">
        <f>IFERROR(VLOOKUP(C74,'D101 CONT DRAW'!$A$17:$E$59,3,FALSE),"")</f>
        <v/>
      </c>
      <c r="E74" s="141" t="str">
        <f>IFERROR(VLOOKUP(A74,'D104A SUB TERMS'!$A$11:$D$67,4,FALSE),"")</f>
        <v/>
      </c>
      <c r="F74" s="112"/>
      <c r="G74" s="112"/>
      <c r="H74" s="195" t="str">
        <f t="shared" si="0"/>
        <v/>
      </c>
      <c r="I74" s="196" t="str">
        <f t="shared" si="1"/>
        <v/>
      </c>
      <c r="J74" s="115"/>
      <c r="L74" s="232"/>
    </row>
    <row r="75" spans="1:12" s="175" customFormat="1" ht="14.1" customHeight="1" x14ac:dyDescent="0.25">
      <c r="A75" s="106"/>
      <c r="B75" s="140" t="str">
        <f>IFERROR(VLOOKUP(A75,'D104A SUB TERMS'!$A$11:$B$67,2,FALSE),"")</f>
        <v/>
      </c>
      <c r="C75" s="110"/>
      <c r="D75" s="140" t="str">
        <f>IFERROR(VLOOKUP(C75,'D101 CONT DRAW'!$A$17:$E$59,3,FALSE),"")</f>
        <v/>
      </c>
      <c r="E75" s="141" t="str">
        <f>IFERROR(VLOOKUP(A75,'D104A SUB TERMS'!$A$11:$D$67,4,FALSE),"")</f>
        <v/>
      </c>
      <c r="F75" s="112"/>
      <c r="G75" s="112"/>
      <c r="H75" s="195" t="str">
        <f t="shared" si="0"/>
        <v/>
      </c>
      <c r="I75" s="196" t="str">
        <f t="shared" si="1"/>
        <v/>
      </c>
      <c r="J75" s="115"/>
      <c r="L75" s="232"/>
    </row>
    <row r="76" spans="1:12" s="175" customFormat="1" ht="14.1" customHeight="1" x14ac:dyDescent="0.25">
      <c r="A76" s="106"/>
      <c r="B76" s="140" t="str">
        <f>IFERROR(VLOOKUP(A76,'D104A SUB TERMS'!$A$11:$B$67,2,FALSE),"")</f>
        <v/>
      </c>
      <c r="C76" s="110"/>
      <c r="D76" s="140" t="str">
        <f>IFERROR(VLOOKUP(C76,'D101 CONT DRAW'!$A$17:$E$59,3,FALSE),"")</f>
        <v/>
      </c>
      <c r="E76" s="141" t="str">
        <f>IFERROR(VLOOKUP(A76,'D104A SUB TERMS'!$A$11:$D$67,4,FALSE),"")</f>
        <v/>
      </c>
      <c r="F76" s="112"/>
      <c r="G76" s="112"/>
      <c r="H76" s="195" t="str">
        <f t="shared" si="0"/>
        <v/>
      </c>
      <c r="I76" s="196" t="str">
        <f t="shared" si="1"/>
        <v/>
      </c>
      <c r="J76" s="115"/>
      <c r="L76" s="232"/>
    </row>
    <row r="77" spans="1:12" s="175" customFormat="1" ht="14.1" customHeight="1" x14ac:dyDescent="0.25">
      <c r="A77" s="106"/>
      <c r="B77" s="140" t="str">
        <f>IFERROR(VLOOKUP(A77,'D104A SUB TERMS'!$A$11:$B$67,2,FALSE),"")</f>
        <v/>
      </c>
      <c r="C77" s="110"/>
      <c r="D77" s="140" t="str">
        <f>IFERROR(VLOOKUP(C77,'D101 CONT DRAW'!$A$17:$E$59,3,FALSE),"")</f>
        <v/>
      </c>
      <c r="E77" s="141" t="str">
        <f>IFERROR(VLOOKUP(A77,'D104A SUB TERMS'!$A$11:$D$67,4,FALSE),"")</f>
        <v/>
      </c>
      <c r="F77" s="112"/>
      <c r="G77" s="112"/>
      <c r="H77" s="195" t="str">
        <f t="shared" si="0"/>
        <v/>
      </c>
      <c r="I77" s="196" t="str">
        <f t="shared" si="1"/>
        <v/>
      </c>
      <c r="J77" s="115"/>
      <c r="L77" s="232"/>
    </row>
    <row r="78" spans="1:12" s="62" customFormat="1" ht="14.1" customHeight="1" x14ac:dyDescent="0.25">
      <c r="A78" s="106"/>
      <c r="B78" s="140" t="str">
        <f>IFERROR(VLOOKUP(A78,'D104A SUB TERMS'!$A$11:$B$67,2,FALSE),"")</f>
        <v/>
      </c>
      <c r="C78" s="110"/>
      <c r="D78" s="140" t="str">
        <f>IFERROR(VLOOKUP(C78,'D101 CONT DRAW'!$A$17:$E$59,3,FALSE),"")</f>
        <v/>
      </c>
      <c r="E78" s="141" t="str">
        <f>IFERROR(VLOOKUP(A78,'D104A SUB TERMS'!$A$11:$D$67,4,FALSE),"")</f>
        <v/>
      </c>
      <c r="F78" s="112"/>
      <c r="G78" s="112"/>
      <c r="H78" s="195" t="str">
        <f t="shared" si="0"/>
        <v/>
      </c>
      <c r="I78" s="196" t="str">
        <f t="shared" si="1"/>
        <v/>
      </c>
      <c r="J78" s="115"/>
      <c r="L78" s="232"/>
    </row>
    <row r="79" spans="1:12" s="62" customFormat="1" ht="14.1" customHeight="1" x14ac:dyDescent="0.25">
      <c r="A79" s="106"/>
      <c r="B79" s="140" t="str">
        <f>IFERROR(VLOOKUP(A79,'D104A SUB TERMS'!$A$11:$B$67,2,FALSE),"")</f>
        <v/>
      </c>
      <c r="C79" s="110"/>
      <c r="D79" s="140" t="str">
        <f>IFERROR(VLOOKUP(C79,'D101 CONT DRAW'!$A$17:$E$59,3,FALSE),"")</f>
        <v/>
      </c>
      <c r="E79" s="141" t="str">
        <f>IFERROR(VLOOKUP(A79,'D104A SUB TERMS'!$A$11:$D$67,4,FALSE),"")</f>
        <v/>
      </c>
      <c r="F79" s="112"/>
      <c r="G79" s="112"/>
      <c r="H79" s="195" t="str">
        <f t="shared" si="0"/>
        <v/>
      </c>
      <c r="I79" s="196" t="str">
        <f t="shared" si="1"/>
        <v/>
      </c>
      <c r="J79" s="115"/>
      <c r="L79" s="232"/>
    </row>
    <row r="80" spans="1:12" s="59" customFormat="1" ht="14.1" customHeight="1" x14ac:dyDescent="0.25">
      <c r="A80" s="106"/>
      <c r="B80" s="140" t="str">
        <f>IFERROR(VLOOKUP(A80,'D104A SUB TERMS'!$A$11:$B$67,2,FALSE),"")</f>
        <v/>
      </c>
      <c r="C80" s="110"/>
      <c r="D80" s="140" t="str">
        <f>IFERROR(VLOOKUP(C80,'D101 CONT DRAW'!$A$17:$E$59,3,FALSE),"")</f>
        <v/>
      </c>
      <c r="E80" s="141" t="str">
        <f>IFERROR(VLOOKUP(A80,'D104A SUB TERMS'!$A$11:$D$67,4,FALSE),"")</f>
        <v/>
      </c>
      <c r="F80" s="112"/>
      <c r="G80" s="112"/>
      <c r="H80" s="195" t="str">
        <f t="shared" si="0"/>
        <v/>
      </c>
      <c r="I80" s="196" t="str">
        <f t="shared" si="1"/>
        <v/>
      </c>
      <c r="J80" s="115"/>
      <c r="L80" s="232"/>
    </row>
    <row r="81" spans="1:12" ht="14.1" customHeight="1" x14ac:dyDescent="0.25">
      <c r="A81" s="61" t="s">
        <v>111</v>
      </c>
      <c r="B81" s="176"/>
      <c r="C81" s="177"/>
      <c r="D81" s="178"/>
      <c r="E81" s="197">
        <f>SUM(E11:E80)</f>
        <v>0</v>
      </c>
      <c r="F81" s="197">
        <f>SUM(F11:F80)</f>
        <v>0</v>
      </c>
      <c r="G81" s="198">
        <f>SUM(G11:G80)</f>
        <v>0</v>
      </c>
      <c r="H81" s="198">
        <f>SUM(H11:H80)</f>
        <v>0</v>
      </c>
      <c r="I81" s="199" t="str">
        <f t="shared" si="1"/>
        <v/>
      </c>
      <c r="J81" s="94"/>
    </row>
    <row r="82" spans="1:12" s="62" customFormat="1" ht="14.1" customHeight="1" x14ac:dyDescent="0.25">
      <c r="A82" s="65"/>
      <c r="B82" s="66"/>
      <c r="C82" s="66"/>
      <c r="D82" s="66"/>
      <c r="E82" s="67"/>
      <c r="F82" s="67"/>
      <c r="G82" s="67"/>
      <c r="H82" s="68"/>
      <c r="I82" s="68"/>
      <c r="J82" s="69"/>
      <c r="L82" s="232"/>
    </row>
    <row r="83" spans="1:12" ht="12" customHeight="1" x14ac:dyDescent="0.25">
      <c r="A83" s="118" t="s">
        <v>193</v>
      </c>
      <c r="B83" s="118"/>
      <c r="C83" s="116"/>
      <c r="D83" s="118"/>
      <c r="E83" s="118"/>
      <c r="F83" s="118"/>
      <c r="G83" s="118"/>
      <c r="H83" s="118"/>
      <c r="I83" s="118"/>
      <c r="J83" s="118"/>
    </row>
    <row r="84" spans="1:12" ht="12" customHeight="1" x14ac:dyDescent="0.25">
      <c r="A84" s="118" t="s">
        <v>194</v>
      </c>
      <c r="B84" s="118"/>
      <c r="C84" s="116"/>
      <c r="D84" s="118"/>
      <c r="E84" s="118"/>
      <c r="F84" s="118"/>
      <c r="G84" s="118"/>
      <c r="H84" s="118"/>
      <c r="I84" s="118"/>
      <c r="J84" s="118"/>
    </row>
    <row r="85" spans="1:12" ht="12" customHeight="1" x14ac:dyDescent="0.25">
      <c r="A85" s="118"/>
      <c r="B85" s="118"/>
      <c r="C85" s="116"/>
      <c r="D85" s="118"/>
      <c r="E85" s="118"/>
      <c r="F85" s="118"/>
      <c r="G85" s="118"/>
      <c r="H85" s="118"/>
      <c r="I85" s="118"/>
      <c r="J85" s="118"/>
    </row>
  </sheetData>
  <sheetProtection password="DF47" sheet="1" objects="1" scenarios="1" selectLockedCells="1"/>
  <mergeCells count="14">
    <mergeCell ref="A1:J1"/>
    <mergeCell ref="A2:J2"/>
    <mergeCell ref="E7:F7"/>
    <mergeCell ref="E8:F8"/>
    <mergeCell ref="M10:P10"/>
    <mergeCell ref="A3:E3"/>
    <mergeCell ref="G6:J6"/>
    <mergeCell ref="G7:J7"/>
    <mergeCell ref="G8:J8"/>
    <mergeCell ref="A4:J4"/>
    <mergeCell ref="E6:F6"/>
    <mergeCell ref="B6:D6"/>
    <mergeCell ref="B7:D7"/>
    <mergeCell ref="B8:D8"/>
  </mergeCells>
  <phoneticPr fontId="41" type="noConversion"/>
  <conditionalFormatting sqref="G7:J7">
    <cfRule type="containsText" dxfId="9" priority="2" operator="containsText" text="linked cell">
      <formula>NOT(ISERROR(SEARCH("linked cell",G7)))</formula>
    </cfRule>
  </conditionalFormatting>
  <conditionalFormatting sqref="B6:B8 E6:J8">
    <cfRule type="containsText" dxfId="8" priority="1" operator="containsText" text="linked">
      <formula>NOT(ISERROR(SEARCH("linked",B6)))</formula>
    </cfRule>
  </conditionalFormatting>
  <printOptions horizontalCentered="1"/>
  <pageMargins left="0.25" right="0.25" top="0.3" bottom="0.25" header="0.3" footer="0.3"/>
  <pageSetup scale="88" fitToHeight="2" orientation="landscape" blackAndWhite="1" r:id="rId1"/>
  <legacyDrawing r:id="rId2"/>
  <extLst>
    <ext xmlns:mx="http://schemas.microsoft.com/office/mac/excel/2008/main" uri="{64002731-A6B0-56B0-2670-7721B7C09600}">
      <mx:PLV Mode="1" OnePage="0" WScale="88"/>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2"/>
  <sheetViews>
    <sheetView showGridLines="0" view="pageBreakPreview" zoomScaleNormal="100" zoomScaleSheetLayoutView="100" workbookViewId="0">
      <selection activeCell="B81" sqref="B81:E81"/>
    </sheetView>
  </sheetViews>
  <sheetFormatPr defaultColWidth="8.85546875" defaultRowHeight="15" x14ac:dyDescent="0.25"/>
  <cols>
    <col min="1" max="1" width="7.140625" style="45" customWidth="1"/>
    <col min="2" max="6" width="8.85546875" style="45"/>
    <col min="7" max="7" width="8.42578125" style="45" customWidth="1"/>
    <col min="8" max="8" width="8.85546875" style="45"/>
    <col min="9" max="9" width="1" style="45" customWidth="1"/>
    <col min="10" max="11" width="8.85546875" style="45"/>
    <col min="12" max="12" width="10.140625" style="45" customWidth="1"/>
    <col min="13" max="16384" width="8.85546875" style="45"/>
  </cols>
  <sheetData>
    <row r="1" spans="1:13" s="183" customFormat="1" ht="12.75" customHeight="1" x14ac:dyDescent="0.25">
      <c r="A1" s="303" t="str">
        <f>'D102 RECONCILIATION'!A1:H1</f>
        <v>Updated 07/2021</v>
      </c>
      <c r="B1" s="303"/>
      <c r="C1" s="303"/>
      <c r="D1" s="303"/>
      <c r="E1" s="303"/>
      <c r="F1" s="303"/>
      <c r="G1" s="303"/>
      <c r="H1" s="303"/>
      <c r="I1" s="303"/>
      <c r="J1" s="303"/>
      <c r="K1" s="303"/>
      <c r="L1" s="303"/>
    </row>
    <row r="2" spans="1:13" s="6" customFormat="1" x14ac:dyDescent="0.25">
      <c r="A2" s="304" t="s">
        <v>39</v>
      </c>
      <c r="B2" s="304"/>
      <c r="C2" s="304"/>
      <c r="D2" s="304"/>
      <c r="E2" s="304"/>
      <c r="F2" s="304"/>
      <c r="G2" s="304"/>
      <c r="H2" s="304"/>
      <c r="I2" s="304"/>
      <c r="J2" s="304"/>
      <c r="K2" s="304"/>
      <c r="L2" s="304"/>
    </row>
    <row r="3" spans="1:13" s="6" customFormat="1" ht="5.0999999999999996" customHeight="1" x14ac:dyDescent="0.25">
      <c r="A3" s="305"/>
      <c r="B3" s="305"/>
      <c r="C3" s="305"/>
      <c r="D3" s="305"/>
      <c r="E3" s="305"/>
      <c r="F3" s="305"/>
      <c r="G3" s="305"/>
      <c r="H3" s="305"/>
      <c r="I3" s="40"/>
    </row>
    <row r="4" spans="1:13" s="28" customFormat="1" ht="13.5" customHeight="1" x14ac:dyDescent="0.25">
      <c r="A4" s="278" t="s">
        <v>115</v>
      </c>
      <c r="B4" s="278"/>
      <c r="C4" s="278"/>
      <c r="D4" s="278"/>
      <c r="E4" s="278"/>
      <c r="F4" s="278"/>
      <c r="G4" s="278"/>
      <c r="H4" s="278"/>
      <c r="I4" s="278"/>
      <c r="J4" s="278"/>
      <c r="K4" s="278"/>
      <c r="L4" s="278"/>
    </row>
    <row r="5" spans="1:13" s="28" customFormat="1" ht="13.5" customHeight="1" x14ac:dyDescent="0.25">
      <c r="A5" s="179"/>
      <c r="B5" s="179"/>
      <c r="C5" s="179"/>
      <c r="D5" s="179"/>
      <c r="E5" s="179"/>
      <c r="F5" s="179"/>
      <c r="G5" s="179"/>
      <c r="H5" s="179"/>
      <c r="I5" s="179"/>
      <c r="J5" s="179"/>
      <c r="K5" s="179"/>
      <c r="L5" s="179"/>
    </row>
    <row r="6" spans="1:13" s="28" customFormat="1" ht="13.5" customHeight="1" x14ac:dyDescent="0.25">
      <c r="A6" s="179"/>
      <c r="B6" s="179"/>
      <c r="C6" s="179"/>
      <c r="D6" s="179"/>
      <c r="E6" s="179"/>
      <c r="F6" s="179"/>
      <c r="G6" s="179"/>
      <c r="H6" s="179"/>
      <c r="I6" s="179"/>
      <c r="J6" s="179"/>
      <c r="K6" s="179"/>
      <c r="L6" s="179"/>
    </row>
    <row r="7" spans="1:13" s="42" customFormat="1" ht="14.1" customHeight="1" x14ac:dyDescent="0.25">
      <c r="A7" s="388"/>
      <c r="B7" s="388"/>
      <c r="C7" s="388"/>
      <c r="D7" s="388"/>
      <c r="E7" s="388"/>
      <c r="F7" s="388"/>
      <c r="G7" s="388"/>
      <c r="H7" s="388"/>
      <c r="I7" s="194"/>
      <c r="J7" s="189"/>
      <c r="K7" s="189"/>
      <c r="L7" s="189"/>
    </row>
    <row r="8" spans="1:13" s="42" customFormat="1" ht="15" customHeight="1" x14ac:dyDescent="0.25">
      <c r="A8" s="77" t="s">
        <v>37</v>
      </c>
      <c r="B8" s="189"/>
      <c r="C8" s="325" t="str">
        <f>IF('D102 RECONCILIATION'!C8=0," ",'D102 RECONCILIATION'!C8)</f>
        <v xml:space="preserve"> </v>
      </c>
      <c r="D8" s="325"/>
      <c r="E8" s="325"/>
      <c r="F8" s="189"/>
      <c r="G8" s="384" t="s">
        <v>38</v>
      </c>
      <c r="H8" s="384"/>
      <c r="I8" s="384"/>
      <c r="J8" s="384"/>
      <c r="K8" s="387"/>
      <c r="L8" s="387"/>
      <c r="M8" s="139"/>
    </row>
    <row r="9" spans="1:13" s="42" customFormat="1" ht="15" customHeight="1" x14ac:dyDescent="0.25">
      <c r="A9" s="77" t="s">
        <v>42</v>
      </c>
      <c r="B9" s="189"/>
      <c r="C9" s="325" t="str">
        <f>IF('D102 RECONCILIATION'!C9=0," ",'D102 RECONCILIATION'!C9)</f>
        <v xml:space="preserve"> </v>
      </c>
      <c r="D9" s="325"/>
      <c r="E9" s="325"/>
      <c r="F9" s="77"/>
      <c r="G9" s="384" t="s">
        <v>186</v>
      </c>
      <c r="H9" s="384"/>
      <c r="I9" s="384"/>
      <c r="J9" s="384"/>
      <c r="K9" s="325" t="str">
        <f>IF('D102 RECONCILIATION'!I10=0," ",'D102 RECONCILIATION'!I10)</f>
        <v xml:space="preserve"> </v>
      </c>
      <c r="L9" s="325"/>
    </row>
    <row r="10" spans="1:13" s="42" customFormat="1" ht="12" customHeight="1" x14ac:dyDescent="0.25">
      <c r="A10" s="77"/>
      <c r="B10" s="78"/>
      <c r="C10" s="79"/>
      <c r="D10" s="79"/>
      <c r="E10" s="79"/>
      <c r="F10" s="78"/>
      <c r="G10" s="78"/>
      <c r="H10" s="78"/>
      <c r="I10" s="78"/>
      <c r="J10" s="78"/>
      <c r="K10" s="78"/>
      <c r="L10" s="78"/>
    </row>
    <row r="11" spans="1:13" s="42" customFormat="1" ht="14.1" customHeight="1" x14ac:dyDescent="0.25">
      <c r="A11" s="40">
        <v>1</v>
      </c>
      <c r="B11" s="42" t="s">
        <v>116</v>
      </c>
      <c r="H11" s="385"/>
      <c r="I11" s="385"/>
      <c r="J11" s="385"/>
      <c r="K11" s="385"/>
      <c r="L11" s="385"/>
    </row>
    <row r="12" spans="1:13" s="42" customFormat="1" ht="14.1" customHeight="1" x14ac:dyDescent="0.25">
      <c r="A12" s="40"/>
      <c r="H12" s="386"/>
      <c r="I12" s="383"/>
      <c r="J12" s="383"/>
      <c r="K12" s="383"/>
      <c r="L12" s="383"/>
    </row>
    <row r="13" spans="1:13" s="42" customFormat="1" ht="14.1" customHeight="1" x14ac:dyDescent="0.25">
      <c r="A13" s="40"/>
      <c r="H13" s="383"/>
      <c r="I13" s="383"/>
      <c r="J13" s="383"/>
      <c r="K13" s="383"/>
      <c r="L13" s="383"/>
    </row>
    <row r="14" spans="1:13" s="42" customFormat="1" ht="14.1" customHeight="1" x14ac:dyDescent="0.25">
      <c r="A14" s="40"/>
    </row>
    <row r="15" spans="1:13" s="42" customFormat="1" ht="14.1" customHeight="1" x14ac:dyDescent="0.25">
      <c r="A15" s="40">
        <v>2</v>
      </c>
      <c r="B15" s="42" t="s">
        <v>132</v>
      </c>
      <c r="H15" s="385"/>
      <c r="I15" s="385"/>
      <c r="J15" s="385"/>
      <c r="K15" s="385"/>
      <c r="L15" s="385"/>
    </row>
    <row r="16" spans="1:13" s="42" customFormat="1" ht="14.1" customHeight="1" x14ac:dyDescent="0.25">
      <c r="A16" s="40"/>
      <c r="H16" s="383"/>
      <c r="I16" s="383"/>
      <c r="J16" s="383"/>
      <c r="K16" s="383"/>
      <c r="L16" s="383"/>
    </row>
    <row r="17" spans="1:12" s="42" customFormat="1" ht="14.1" customHeight="1" x14ac:dyDescent="0.25">
      <c r="A17" s="40"/>
      <c r="H17" s="383"/>
      <c r="I17" s="383"/>
      <c r="J17" s="383"/>
      <c r="K17" s="383"/>
      <c r="L17" s="383"/>
    </row>
    <row r="18" spans="1:12" s="42" customFormat="1" ht="14.1" customHeight="1" x14ac:dyDescent="0.25">
      <c r="A18" s="40"/>
    </row>
    <row r="19" spans="1:12" s="42" customFormat="1" ht="14.1" customHeight="1" x14ac:dyDescent="0.25">
      <c r="A19" s="40">
        <v>3</v>
      </c>
      <c r="B19" s="42" t="s">
        <v>117</v>
      </c>
      <c r="H19" s="385"/>
      <c r="I19" s="385"/>
      <c r="J19" s="385"/>
      <c r="K19" s="385"/>
      <c r="L19" s="385"/>
    </row>
    <row r="20" spans="1:12" s="42" customFormat="1" ht="14.1" customHeight="1" x14ac:dyDescent="0.25">
      <c r="A20" s="40"/>
      <c r="H20" s="383"/>
      <c r="I20" s="383"/>
      <c r="J20" s="383"/>
      <c r="K20" s="383"/>
      <c r="L20" s="383"/>
    </row>
    <row r="21" spans="1:12" s="42" customFormat="1" ht="14.1" customHeight="1" x14ac:dyDescent="0.25">
      <c r="A21" s="40"/>
      <c r="H21" s="383"/>
      <c r="I21" s="383"/>
      <c r="J21" s="383"/>
      <c r="K21" s="383"/>
      <c r="L21" s="383"/>
    </row>
    <row r="22" spans="1:12" s="42" customFormat="1" ht="14.1" customHeight="1" x14ac:dyDescent="0.25">
      <c r="A22" s="40"/>
      <c r="H22" s="383"/>
      <c r="I22" s="383"/>
      <c r="J22" s="383"/>
      <c r="K22" s="383"/>
      <c r="L22" s="383"/>
    </row>
    <row r="23" spans="1:12" s="42" customFormat="1" ht="14.1" customHeight="1" x14ac:dyDescent="0.25">
      <c r="A23" s="40"/>
      <c r="H23" s="51"/>
      <c r="I23" s="51"/>
      <c r="J23" s="51"/>
      <c r="K23" s="51"/>
      <c r="L23" s="51"/>
    </row>
    <row r="24" spans="1:12" s="42" customFormat="1" ht="14.1" customHeight="1" x14ac:dyDescent="0.25">
      <c r="A24" s="40">
        <v>4</v>
      </c>
      <c r="B24" s="42" t="s">
        <v>118</v>
      </c>
      <c r="H24" s="43" t="s">
        <v>120</v>
      </c>
      <c r="I24" s="43"/>
      <c r="J24" s="262"/>
      <c r="K24" s="40" t="s">
        <v>119</v>
      </c>
      <c r="L24" s="262"/>
    </row>
    <row r="25" spans="1:12" s="42" customFormat="1" ht="14.1" customHeight="1" x14ac:dyDescent="0.25">
      <c r="A25" s="40"/>
    </row>
    <row r="26" spans="1:12" s="42" customFormat="1" ht="14.1" customHeight="1" x14ac:dyDescent="0.25">
      <c r="A26" s="40">
        <v>5</v>
      </c>
      <c r="B26" s="42" t="s">
        <v>121</v>
      </c>
      <c r="H26" s="42" t="s">
        <v>100</v>
      </c>
      <c r="K26" s="390"/>
      <c r="L26" s="390"/>
    </row>
    <row r="27" spans="1:12" s="42" customFormat="1" ht="14.1" customHeight="1" x14ac:dyDescent="0.25">
      <c r="A27" s="40"/>
    </row>
    <row r="28" spans="1:12" s="42" customFormat="1" ht="14.1" customHeight="1" x14ac:dyDescent="0.25">
      <c r="A28" s="40"/>
      <c r="B28" s="42" t="s">
        <v>122</v>
      </c>
      <c r="H28" s="43" t="s">
        <v>109</v>
      </c>
      <c r="I28" s="43"/>
      <c r="J28" s="305" t="s">
        <v>123</v>
      </c>
      <c r="K28" s="305"/>
      <c r="L28" s="305"/>
    </row>
    <row r="29" spans="1:12" s="42" customFormat="1" ht="14.1" customHeight="1" x14ac:dyDescent="0.25">
      <c r="A29" s="40"/>
      <c r="B29" s="391" t="s">
        <v>209</v>
      </c>
      <c r="C29" s="391"/>
      <c r="D29" s="391"/>
      <c r="E29" s="391"/>
      <c r="F29" s="391"/>
      <c r="H29" s="113"/>
      <c r="I29" s="66"/>
      <c r="J29" s="385"/>
      <c r="K29" s="385"/>
      <c r="L29" s="385"/>
    </row>
    <row r="30" spans="1:12" s="42" customFormat="1" ht="14.1" customHeight="1" x14ac:dyDescent="0.25">
      <c r="A30" s="40"/>
      <c r="B30" s="391"/>
      <c r="C30" s="391"/>
      <c r="D30" s="391"/>
      <c r="E30" s="391"/>
      <c r="F30" s="391"/>
      <c r="H30" s="113"/>
      <c r="I30" s="66"/>
      <c r="J30" s="385"/>
      <c r="K30" s="385"/>
      <c r="L30" s="385"/>
    </row>
    <row r="31" spans="1:12" s="42" customFormat="1" ht="14.1" customHeight="1" x14ac:dyDescent="0.25">
      <c r="A31" s="40"/>
      <c r="B31" s="391"/>
      <c r="C31" s="391"/>
      <c r="D31" s="391"/>
      <c r="E31" s="391"/>
      <c r="F31" s="391"/>
      <c r="H31" s="113"/>
      <c r="I31" s="66"/>
      <c r="J31" s="385"/>
      <c r="K31" s="385"/>
      <c r="L31" s="385"/>
    </row>
    <row r="32" spans="1:12" s="42" customFormat="1" ht="14.1" customHeight="1" x14ac:dyDescent="0.25">
      <c r="A32" s="40"/>
    </row>
    <row r="33" spans="1:15" s="42" customFormat="1" ht="14.1" customHeight="1" x14ac:dyDescent="0.25">
      <c r="A33" s="40">
        <v>6</v>
      </c>
      <c r="B33" s="42" t="s">
        <v>124</v>
      </c>
      <c r="H33" s="42" t="s">
        <v>125</v>
      </c>
      <c r="J33" s="75"/>
      <c r="K33" s="42" t="s">
        <v>126</v>
      </c>
      <c r="L33" s="75"/>
    </row>
    <row r="34" spans="1:15" s="42" customFormat="1" ht="14.1" customHeight="1" x14ac:dyDescent="0.25">
      <c r="B34" s="42" t="s">
        <v>146</v>
      </c>
    </row>
    <row r="35" spans="1:15" s="42" customFormat="1" ht="218.25" customHeight="1" x14ac:dyDescent="0.25">
      <c r="B35" s="392" t="s">
        <v>210</v>
      </c>
      <c r="C35" s="393"/>
      <c r="D35" s="393"/>
      <c r="E35" s="393"/>
      <c r="F35" s="393"/>
      <c r="G35" s="393"/>
      <c r="H35" s="52"/>
      <c r="I35" s="52"/>
      <c r="J35" s="52"/>
      <c r="K35" s="52"/>
      <c r="L35" s="52"/>
    </row>
    <row r="36" spans="1:15" s="42" customFormat="1" ht="14.1" customHeight="1" x14ac:dyDescent="0.25">
      <c r="A36" s="40"/>
    </row>
    <row r="37" spans="1:15" s="42" customFormat="1" ht="14.1" customHeight="1" x14ac:dyDescent="0.25">
      <c r="A37" s="40">
        <v>7</v>
      </c>
      <c r="B37" s="42" t="s">
        <v>127</v>
      </c>
      <c r="H37" s="42" t="s">
        <v>125</v>
      </c>
      <c r="J37" s="75"/>
      <c r="K37" s="42" t="s">
        <v>126</v>
      </c>
      <c r="L37" s="75"/>
      <c r="O37" s="53"/>
    </row>
    <row r="38" spans="1:15" s="42" customFormat="1" ht="14.1" customHeight="1" x14ac:dyDescent="0.25"/>
    <row r="39" spans="1:15" s="42" customFormat="1" ht="14.1" customHeight="1" x14ac:dyDescent="0.25">
      <c r="A39" s="40">
        <v>8</v>
      </c>
      <c r="B39" s="42" t="s">
        <v>128</v>
      </c>
      <c r="H39" s="42" t="s">
        <v>125</v>
      </c>
      <c r="J39" s="75"/>
      <c r="K39" s="42" t="s">
        <v>126</v>
      </c>
      <c r="L39" s="75"/>
    </row>
    <row r="40" spans="1:15" s="42" customFormat="1" ht="14.1" customHeight="1" x14ac:dyDescent="0.25">
      <c r="B40" s="42" t="s">
        <v>129</v>
      </c>
    </row>
    <row r="41" spans="1:15" s="42" customFormat="1" ht="14.1" customHeight="1" x14ac:dyDescent="0.25"/>
    <row r="42" spans="1:15" s="42" customFormat="1" ht="14.1" customHeight="1" x14ac:dyDescent="0.25">
      <c r="B42" s="42" t="s">
        <v>133</v>
      </c>
      <c r="H42" s="385"/>
      <c r="I42" s="385"/>
      <c r="J42" s="385"/>
      <c r="K42" s="385"/>
      <c r="L42" s="385"/>
    </row>
    <row r="43" spans="1:15" s="47" customFormat="1" ht="14.1" customHeight="1" x14ac:dyDescent="0.2">
      <c r="H43" s="47" t="s">
        <v>130</v>
      </c>
      <c r="J43" s="76"/>
      <c r="K43" s="47" t="s">
        <v>131</v>
      </c>
      <c r="L43" s="76"/>
    </row>
    <row r="44" spans="1:15" s="42" customFormat="1" ht="14.1" customHeight="1" x14ac:dyDescent="0.25"/>
    <row r="45" spans="1:15" s="42" customFormat="1" ht="14.1" customHeight="1" x14ac:dyDescent="0.25">
      <c r="H45" s="385"/>
      <c r="I45" s="385"/>
      <c r="J45" s="385"/>
      <c r="K45" s="385"/>
      <c r="L45" s="385"/>
    </row>
    <row r="46" spans="1:15" s="47" customFormat="1" ht="14.1" customHeight="1" x14ac:dyDescent="0.2">
      <c r="H46" s="47" t="s">
        <v>130</v>
      </c>
      <c r="J46" s="76"/>
      <c r="K46" s="47" t="s">
        <v>131</v>
      </c>
      <c r="L46" s="76"/>
    </row>
    <row r="47" spans="1:15" s="42" customFormat="1" ht="14.1" customHeight="1" x14ac:dyDescent="0.25"/>
    <row r="48" spans="1:15" s="42" customFormat="1" ht="14.1" customHeight="1" x14ac:dyDescent="0.25">
      <c r="H48" s="385"/>
      <c r="I48" s="385"/>
      <c r="J48" s="385"/>
      <c r="K48" s="385"/>
      <c r="L48" s="385"/>
    </row>
    <row r="49" spans="1:12" s="47" customFormat="1" ht="14.1" customHeight="1" x14ac:dyDescent="0.2">
      <c r="H49" s="47" t="s">
        <v>130</v>
      </c>
      <c r="J49" s="76"/>
      <c r="K49" s="47" t="s">
        <v>131</v>
      </c>
      <c r="L49" s="76"/>
    </row>
    <row r="50" spans="1:12" s="42" customFormat="1" ht="14.1" customHeight="1" x14ac:dyDescent="0.25"/>
    <row r="51" spans="1:12" s="42" customFormat="1" ht="14.1" customHeight="1" x14ac:dyDescent="0.25">
      <c r="B51" s="42" t="s">
        <v>134</v>
      </c>
      <c r="H51" s="42" t="s">
        <v>125</v>
      </c>
      <c r="J51" s="75"/>
      <c r="K51" s="42" t="s">
        <v>126</v>
      </c>
      <c r="L51" s="75"/>
    </row>
    <row r="52" spans="1:12" s="42" customFormat="1" ht="14.1" customHeight="1" x14ac:dyDescent="0.25">
      <c r="A52" s="40"/>
      <c r="B52" s="42" t="s">
        <v>135</v>
      </c>
    </row>
    <row r="53" spans="1:12" s="182" customFormat="1" ht="14.1" customHeight="1" x14ac:dyDescent="0.25">
      <c r="A53" s="181"/>
    </row>
    <row r="54" spans="1:12" s="42" customFormat="1" ht="14.1" customHeight="1" x14ac:dyDescent="0.25">
      <c r="A54" s="40">
        <v>9</v>
      </c>
      <c r="B54" s="42" t="s">
        <v>136</v>
      </c>
      <c r="H54" s="42" t="s">
        <v>125</v>
      </c>
      <c r="J54" s="75"/>
      <c r="K54" s="42" t="s">
        <v>126</v>
      </c>
      <c r="L54" s="75"/>
    </row>
    <row r="55" spans="1:12" s="42" customFormat="1" ht="14.1" customHeight="1" x14ac:dyDescent="0.25">
      <c r="B55" s="42" t="s">
        <v>137</v>
      </c>
    </row>
    <row r="56" spans="1:12" s="42" customFormat="1" ht="14.1" customHeight="1" x14ac:dyDescent="0.25">
      <c r="B56" s="50" t="s">
        <v>138</v>
      </c>
      <c r="C56" s="50"/>
      <c r="D56" s="50"/>
      <c r="E56" s="50"/>
      <c r="F56" s="50"/>
      <c r="G56" s="50"/>
    </row>
    <row r="57" spans="1:12" s="42" customFormat="1" ht="14.1" customHeight="1" x14ac:dyDescent="0.25"/>
    <row r="58" spans="1:12" s="42" customFormat="1" ht="14.1" customHeight="1" x14ac:dyDescent="0.25">
      <c r="B58" s="146" t="s">
        <v>199</v>
      </c>
      <c r="H58" s="43" t="s">
        <v>109</v>
      </c>
      <c r="I58" s="43"/>
      <c r="J58" s="305" t="s">
        <v>140</v>
      </c>
      <c r="K58" s="305"/>
      <c r="L58" s="305"/>
    </row>
    <row r="59" spans="1:12" s="42" customFormat="1" ht="14.1" customHeight="1" x14ac:dyDescent="0.25">
      <c r="B59" s="42" t="s">
        <v>139</v>
      </c>
      <c r="H59" s="105"/>
      <c r="J59" s="385"/>
      <c r="K59" s="385"/>
      <c r="L59" s="385"/>
    </row>
    <row r="60" spans="1:12" s="42" customFormat="1" ht="14.1" customHeight="1" x14ac:dyDescent="0.25">
      <c r="H60" s="114"/>
      <c r="J60" s="385"/>
      <c r="K60" s="385"/>
      <c r="L60" s="385"/>
    </row>
    <row r="61" spans="1:12" s="42" customFormat="1" ht="14.1" customHeight="1" x14ac:dyDescent="0.25">
      <c r="H61" s="114"/>
      <c r="J61" s="385"/>
      <c r="K61" s="385"/>
      <c r="L61" s="385"/>
    </row>
    <row r="62" spans="1:12" s="42" customFormat="1" ht="14.1" customHeight="1" x14ac:dyDescent="0.25"/>
    <row r="63" spans="1:12" s="42" customFormat="1" ht="14.1" customHeight="1" x14ac:dyDescent="0.25">
      <c r="A63" s="40">
        <v>10</v>
      </c>
      <c r="B63" s="42" t="s">
        <v>141</v>
      </c>
      <c r="H63" s="42" t="s">
        <v>125</v>
      </c>
      <c r="J63" s="75"/>
      <c r="K63" s="42" t="s">
        <v>126</v>
      </c>
      <c r="L63" s="75"/>
    </row>
    <row r="64" spans="1:12" s="42" customFormat="1" ht="14.1" customHeight="1" x14ac:dyDescent="0.25"/>
    <row r="65" spans="2:12" s="42" customFormat="1" ht="14.1" customHeight="1" x14ac:dyDescent="0.25">
      <c r="B65" s="42" t="s">
        <v>142</v>
      </c>
      <c r="H65" s="43" t="s">
        <v>109</v>
      </c>
      <c r="I65" s="43"/>
      <c r="J65" s="305" t="s">
        <v>123</v>
      </c>
      <c r="K65" s="305"/>
      <c r="L65" s="305"/>
    </row>
    <row r="66" spans="2:12" s="42" customFormat="1" ht="14.1" customHeight="1" x14ac:dyDescent="0.25">
      <c r="H66" s="222"/>
      <c r="J66" s="385"/>
      <c r="K66" s="385"/>
      <c r="L66" s="385"/>
    </row>
    <row r="67" spans="2:12" s="42" customFormat="1" ht="14.1" customHeight="1" x14ac:dyDescent="0.25">
      <c r="H67" s="114"/>
      <c r="J67" s="385"/>
      <c r="K67" s="385"/>
      <c r="L67" s="385"/>
    </row>
    <row r="68" spans="2:12" s="42" customFormat="1" ht="14.1" customHeight="1" x14ac:dyDescent="0.25">
      <c r="B68" s="42" t="s">
        <v>147</v>
      </c>
      <c r="H68" s="114"/>
      <c r="J68" s="385"/>
      <c r="K68" s="385"/>
      <c r="L68" s="385"/>
    </row>
    <row r="69" spans="2:12" s="42" customFormat="1" ht="14.1" customHeight="1" x14ac:dyDescent="0.25"/>
    <row r="70" spans="2:12" s="42" customFormat="1" ht="14.1" customHeight="1" x14ac:dyDescent="0.25">
      <c r="B70" s="364"/>
      <c r="C70" s="364"/>
      <c r="D70" s="364"/>
      <c r="E70" s="364"/>
      <c r="H70" s="364"/>
      <c r="I70" s="364"/>
      <c r="J70" s="364"/>
      <c r="K70" s="364"/>
      <c r="L70" s="364"/>
    </row>
    <row r="71" spans="2:12" s="42" customFormat="1" ht="14.1" customHeight="1" x14ac:dyDescent="0.25">
      <c r="B71" s="42" t="s">
        <v>143</v>
      </c>
      <c r="H71" s="42" t="s">
        <v>144</v>
      </c>
    </row>
    <row r="72" spans="2:12" s="42" customFormat="1" ht="14.1" customHeight="1" x14ac:dyDescent="0.25"/>
    <row r="73" spans="2:12" s="42" customFormat="1" ht="14.1" customHeight="1" x14ac:dyDescent="0.25">
      <c r="B73" s="364"/>
      <c r="C73" s="364"/>
      <c r="D73" s="364"/>
      <c r="E73" s="364"/>
      <c r="H73" s="364"/>
      <c r="I73" s="364"/>
      <c r="J73" s="364"/>
      <c r="K73" s="364"/>
      <c r="L73" s="364"/>
    </row>
    <row r="74" spans="2:12" s="42" customFormat="1" ht="14.1" customHeight="1" x14ac:dyDescent="0.25">
      <c r="B74" s="42" t="s">
        <v>145</v>
      </c>
      <c r="H74" s="42" t="s">
        <v>145</v>
      </c>
    </row>
    <row r="75" spans="2:12" s="42" customFormat="1" ht="14.1" customHeight="1" x14ac:dyDescent="0.25"/>
    <row r="76" spans="2:12" s="42" customFormat="1" ht="14.1" customHeight="1" x14ac:dyDescent="0.25">
      <c r="B76" s="389"/>
      <c r="C76" s="389"/>
      <c r="H76" s="385"/>
      <c r="I76" s="385"/>
      <c r="J76" s="385"/>
    </row>
    <row r="77" spans="2:12" s="42" customFormat="1" ht="14.1" customHeight="1" x14ac:dyDescent="0.25">
      <c r="B77" s="42" t="s">
        <v>38</v>
      </c>
      <c r="H77" s="42" t="s">
        <v>38</v>
      </c>
    </row>
    <row r="78" spans="2:12" s="42" customFormat="1" ht="14.1" customHeight="1" x14ac:dyDescent="0.25"/>
    <row r="79" spans="2:12" s="42" customFormat="1" ht="14.1" customHeight="1" x14ac:dyDescent="0.25">
      <c r="B79" s="146" t="s">
        <v>200</v>
      </c>
    </row>
    <row r="80" spans="2:12" s="42" customFormat="1" ht="14.1" customHeight="1" x14ac:dyDescent="0.25"/>
    <row r="81" spans="2:5" s="42" customFormat="1" ht="14.1" customHeight="1" x14ac:dyDescent="0.25">
      <c r="B81" s="364"/>
      <c r="C81" s="364"/>
      <c r="D81" s="364"/>
      <c r="E81" s="364"/>
    </row>
    <row r="82" spans="2:5" s="42" customFormat="1" ht="14.1" customHeight="1" x14ac:dyDescent="0.25">
      <c r="B82" s="42" t="s">
        <v>148</v>
      </c>
    </row>
    <row r="83" spans="2:5" s="42" customFormat="1" ht="14.1" customHeight="1" x14ac:dyDescent="0.25"/>
    <row r="84" spans="2:5" s="42" customFormat="1" ht="14.1" customHeight="1" x14ac:dyDescent="0.25">
      <c r="B84" s="364"/>
      <c r="C84" s="364"/>
      <c r="D84" s="364"/>
      <c r="E84" s="364"/>
    </row>
    <row r="85" spans="2:5" s="42" customFormat="1" ht="14.1" customHeight="1" x14ac:dyDescent="0.25">
      <c r="B85" s="42" t="s">
        <v>145</v>
      </c>
    </row>
    <row r="86" spans="2:5" s="42" customFormat="1" ht="14.1" customHeight="1" x14ac:dyDescent="0.25"/>
    <row r="87" spans="2:5" s="42" customFormat="1" ht="14.1" customHeight="1" x14ac:dyDescent="0.25">
      <c r="B87" s="389"/>
      <c r="C87" s="389"/>
    </row>
    <row r="88" spans="2:5" s="42" customFormat="1" ht="14.1" customHeight="1" x14ac:dyDescent="0.25">
      <c r="B88" s="42" t="s">
        <v>38</v>
      </c>
    </row>
    <row r="89" spans="2:5" s="42" customFormat="1" ht="14.1" customHeight="1" x14ac:dyDescent="0.25"/>
    <row r="90" spans="2:5" s="42" customFormat="1" ht="14.1" customHeight="1" x14ac:dyDescent="0.25"/>
    <row r="91" spans="2:5" s="42" customFormat="1" ht="14.1" customHeight="1" x14ac:dyDescent="0.25"/>
    <row r="92" spans="2:5" s="42" customFormat="1" ht="14.1" customHeight="1" x14ac:dyDescent="0.25"/>
    <row r="93" spans="2:5" s="42" customFormat="1" ht="14.1" customHeight="1" x14ac:dyDescent="0.25"/>
    <row r="94" spans="2:5" s="42" customFormat="1" ht="14.1" customHeight="1" x14ac:dyDescent="0.25"/>
    <row r="95" spans="2:5" s="42" customFormat="1" ht="14.1" customHeight="1" x14ac:dyDescent="0.25"/>
    <row r="96" spans="2:5" s="42" customFormat="1" ht="14.1" customHeight="1" x14ac:dyDescent="0.25"/>
    <row r="97" s="42" customFormat="1" ht="14.1" customHeight="1" x14ac:dyDescent="0.25"/>
    <row r="98" s="42" customFormat="1" ht="14.1" customHeight="1" x14ac:dyDescent="0.25"/>
    <row r="99" s="42" customFormat="1" ht="11.25" x14ac:dyDescent="0.25"/>
    <row r="100" s="42" customFormat="1" ht="11.25" x14ac:dyDescent="0.25"/>
    <row r="101" s="42" customFormat="1" ht="11.25" x14ac:dyDescent="0.25"/>
    <row r="102" s="42" customFormat="1" ht="11.25" x14ac:dyDescent="0.25"/>
    <row r="103" s="42" customFormat="1" ht="11.25" x14ac:dyDescent="0.25"/>
    <row r="104" s="42" customFormat="1" ht="11.25" x14ac:dyDescent="0.25"/>
    <row r="105" s="42" customFormat="1" ht="11.25" x14ac:dyDescent="0.25"/>
    <row r="106" s="42" customFormat="1" ht="11.25" x14ac:dyDescent="0.25"/>
    <row r="107" s="42" customFormat="1" ht="11.25" x14ac:dyDescent="0.25"/>
    <row r="108" s="42" customFormat="1" ht="11.25" x14ac:dyDescent="0.25"/>
    <row r="109" s="42" customFormat="1" ht="11.25" x14ac:dyDescent="0.25"/>
    <row r="110" s="42" customFormat="1" ht="11.25" x14ac:dyDescent="0.25"/>
    <row r="111" s="42" customFormat="1" ht="11.25" x14ac:dyDescent="0.25"/>
    <row r="112" s="42" customFormat="1" ht="11.25" x14ac:dyDescent="0.25"/>
    <row r="113" s="42" customFormat="1" ht="11.25" x14ac:dyDescent="0.25"/>
    <row r="114" s="42" customFormat="1" ht="11.25" x14ac:dyDescent="0.25"/>
    <row r="115" s="42" customFormat="1" ht="11.25" x14ac:dyDescent="0.25"/>
    <row r="116" s="42" customFormat="1" ht="11.25" x14ac:dyDescent="0.25"/>
    <row r="117" s="42" customFormat="1" ht="11.25" x14ac:dyDescent="0.25"/>
    <row r="118" s="42" customFormat="1" ht="11.25" x14ac:dyDescent="0.25"/>
    <row r="119" s="42" customFormat="1" ht="11.25" x14ac:dyDescent="0.25"/>
    <row r="120" s="42" customFormat="1" ht="11.25" x14ac:dyDescent="0.25"/>
    <row r="121" s="42" customFormat="1" ht="11.25" x14ac:dyDescent="0.25"/>
    <row r="122" s="42" customFormat="1" ht="11.25" x14ac:dyDescent="0.25"/>
    <row r="123" s="42" customFormat="1" ht="11.25" x14ac:dyDescent="0.25"/>
    <row r="124" s="42" customFormat="1" ht="11.25" x14ac:dyDescent="0.25"/>
    <row r="125" s="42" customFormat="1" ht="11.25" x14ac:dyDescent="0.25"/>
    <row r="126" s="42" customFormat="1" ht="11.25" x14ac:dyDescent="0.25"/>
    <row r="127" s="42" customFormat="1" ht="11.25" x14ac:dyDescent="0.25"/>
    <row r="128" s="42" customFormat="1" ht="11.25" x14ac:dyDescent="0.25"/>
    <row r="129" s="42" customFormat="1" ht="11.25" x14ac:dyDescent="0.25"/>
    <row r="130" s="42" customFormat="1" ht="11.25" x14ac:dyDescent="0.25"/>
    <row r="131" s="42" customFormat="1" ht="11.25" x14ac:dyDescent="0.25"/>
    <row r="132" s="42" customFormat="1" ht="11.25" x14ac:dyDescent="0.25"/>
    <row r="133" s="42" customFormat="1" ht="11.25" x14ac:dyDescent="0.25"/>
    <row r="134" s="42" customFormat="1" ht="11.25" x14ac:dyDescent="0.25"/>
    <row r="135" s="42" customFormat="1" ht="11.25" x14ac:dyDescent="0.25"/>
    <row r="136" s="42" customFormat="1" ht="11.25" x14ac:dyDescent="0.25"/>
    <row r="137" s="42" customFormat="1" ht="11.25" x14ac:dyDescent="0.25"/>
    <row r="138" s="42" customFormat="1" ht="11.25" x14ac:dyDescent="0.25"/>
    <row r="139" s="42" customFormat="1" ht="11.25" x14ac:dyDescent="0.25"/>
    <row r="140" s="42" customFormat="1" ht="11.25" x14ac:dyDescent="0.25"/>
    <row r="141" s="42" customFormat="1" ht="11.25" x14ac:dyDescent="0.25"/>
    <row r="142" s="42" customFormat="1" ht="11.25" x14ac:dyDescent="0.25"/>
    <row r="143" s="42" customFormat="1" ht="11.25" x14ac:dyDescent="0.25"/>
    <row r="144" s="42" customFormat="1" ht="11.25" x14ac:dyDescent="0.25"/>
    <row r="145" s="42" customFormat="1" ht="11.25" x14ac:dyDescent="0.25"/>
    <row r="146" s="42" customFormat="1" ht="11.25" x14ac:dyDescent="0.25"/>
    <row r="147" s="42" customFormat="1" ht="11.25" x14ac:dyDescent="0.25"/>
    <row r="148" s="42" customFormat="1" ht="11.25" x14ac:dyDescent="0.25"/>
    <row r="149" s="42" customFormat="1" ht="11.25" x14ac:dyDescent="0.25"/>
    <row r="150" s="42" customFormat="1" ht="11.25" x14ac:dyDescent="0.25"/>
    <row r="151" s="42" customFormat="1" ht="11.25" x14ac:dyDescent="0.25"/>
    <row r="152" s="42" customFormat="1" ht="11.25" x14ac:dyDescent="0.25"/>
    <row r="153" s="42" customFormat="1" ht="11.25" x14ac:dyDescent="0.25"/>
    <row r="154" s="42" customFormat="1" ht="11.25" x14ac:dyDescent="0.25"/>
    <row r="155" s="42" customFormat="1" ht="11.25" x14ac:dyDescent="0.25"/>
    <row r="156" s="42" customFormat="1" ht="11.25" x14ac:dyDescent="0.25"/>
    <row r="157" s="42" customFormat="1" ht="11.25" x14ac:dyDescent="0.25"/>
    <row r="158" s="42" customFormat="1" ht="11.25" x14ac:dyDescent="0.25"/>
    <row r="159" s="42" customFormat="1" ht="11.25" x14ac:dyDescent="0.25"/>
    <row r="160" s="42" customFormat="1" ht="11.25" x14ac:dyDescent="0.25"/>
    <row r="161" s="42" customFormat="1" ht="11.25" x14ac:dyDescent="0.25"/>
    <row r="162" s="42" customFormat="1" ht="11.25" x14ac:dyDescent="0.25"/>
    <row r="163" s="42" customFormat="1" ht="11.25" x14ac:dyDescent="0.25"/>
    <row r="164" s="42" customFormat="1" ht="11.25" x14ac:dyDescent="0.25"/>
    <row r="165" s="42" customFormat="1" ht="11.25" x14ac:dyDescent="0.25"/>
    <row r="166" s="42" customFormat="1" ht="11.25" x14ac:dyDescent="0.25"/>
    <row r="167" s="42" customFormat="1" ht="11.25" x14ac:dyDescent="0.25"/>
    <row r="168" s="42" customFormat="1" ht="11.25" x14ac:dyDescent="0.25"/>
    <row r="169" s="42" customFormat="1" ht="11.25" x14ac:dyDescent="0.25"/>
    <row r="170" s="42" customFormat="1" ht="11.25" x14ac:dyDescent="0.25"/>
    <row r="171" s="42" customFormat="1" ht="11.25" x14ac:dyDescent="0.25"/>
    <row r="172" s="42" customFormat="1" ht="11.25" x14ac:dyDescent="0.25"/>
    <row r="173" s="42" customFormat="1" ht="11.25" x14ac:dyDescent="0.25"/>
    <row r="174" s="42" customFormat="1" ht="11.25" x14ac:dyDescent="0.25"/>
    <row r="175" s="42" customFormat="1" ht="11.25" x14ac:dyDescent="0.25"/>
    <row r="176" s="42" customFormat="1" ht="11.25" x14ac:dyDescent="0.25"/>
    <row r="177" s="42" customFormat="1" ht="11.25" x14ac:dyDescent="0.25"/>
    <row r="178" s="42" customFormat="1" ht="11.25" x14ac:dyDescent="0.25"/>
    <row r="179" s="42" customFormat="1" ht="11.25" x14ac:dyDescent="0.25"/>
    <row r="180" s="42" customFormat="1" ht="11.25" x14ac:dyDescent="0.25"/>
    <row r="181" s="42" customFormat="1" ht="11.25" x14ac:dyDescent="0.25"/>
    <row r="182" s="42" customFormat="1" ht="11.25" x14ac:dyDescent="0.25"/>
    <row r="183" s="42" customFormat="1" ht="11.25" x14ac:dyDescent="0.25"/>
    <row r="184" s="42" customFormat="1" ht="11.25" x14ac:dyDescent="0.25"/>
    <row r="185" s="42" customFormat="1" ht="11.25" x14ac:dyDescent="0.25"/>
    <row r="186" s="42" customFormat="1" ht="11.25" x14ac:dyDescent="0.25"/>
    <row r="187" s="42" customFormat="1" ht="11.25" x14ac:dyDescent="0.25"/>
    <row r="188" s="42" customFormat="1" ht="11.25" x14ac:dyDescent="0.25"/>
    <row r="189" s="42" customFormat="1" ht="11.25" x14ac:dyDescent="0.25"/>
    <row r="190" s="42" customFormat="1" ht="11.25" x14ac:dyDescent="0.25"/>
    <row r="191" s="42" customFormat="1" ht="11.25" x14ac:dyDescent="0.25"/>
    <row r="192" s="42" customFormat="1" ht="11.25" x14ac:dyDescent="0.25"/>
  </sheetData>
  <sheetProtection password="DF47" sheet="1" objects="1" scenarios="1" selectLockedCells="1"/>
  <mergeCells count="48">
    <mergeCell ref="A1:L1"/>
    <mergeCell ref="B81:E81"/>
    <mergeCell ref="H73:L73"/>
    <mergeCell ref="B35:G35"/>
    <mergeCell ref="B87:C87"/>
    <mergeCell ref="J29:L29"/>
    <mergeCell ref="J30:L30"/>
    <mergeCell ref="J31:L31"/>
    <mergeCell ref="J59:L59"/>
    <mergeCell ref="J60:L60"/>
    <mergeCell ref="B84:E84"/>
    <mergeCell ref="H48:L48"/>
    <mergeCell ref="B73:E73"/>
    <mergeCell ref="B70:E70"/>
    <mergeCell ref="H70:L70"/>
    <mergeCell ref="J66:L66"/>
    <mergeCell ref="J67:L67"/>
    <mergeCell ref="B76:C76"/>
    <mergeCell ref="H76:J76"/>
    <mergeCell ref="H20:L20"/>
    <mergeCell ref="H21:L21"/>
    <mergeCell ref="H22:L22"/>
    <mergeCell ref="J58:L58"/>
    <mergeCell ref="J68:L68"/>
    <mergeCell ref="H42:L42"/>
    <mergeCell ref="H45:L45"/>
    <mergeCell ref="K26:L26"/>
    <mergeCell ref="J28:L28"/>
    <mergeCell ref="J61:L61"/>
    <mergeCell ref="J65:L65"/>
    <mergeCell ref="B29:F31"/>
    <mergeCell ref="A2:L2"/>
    <mergeCell ref="H11:L11"/>
    <mergeCell ref="H12:L12"/>
    <mergeCell ref="H13:L13"/>
    <mergeCell ref="H15:L15"/>
    <mergeCell ref="G8:J8"/>
    <mergeCell ref="K8:L8"/>
    <mergeCell ref="K9:L9"/>
    <mergeCell ref="A4:L4"/>
    <mergeCell ref="A3:H3"/>
    <mergeCell ref="A7:H7"/>
    <mergeCell ref="C8:E8"/>
    <mergeCell ref="H16:L16"/>
    <mergeCell ref="H17:L17"/>
    <mergeCell ref="C9:E9"/>
    <mergeCell ref="G9:J9"/>
    <mergeCell ref="H19:L19"/>
  </mergeCells>
  <phoneticPr fontId="41" type="noConversion"/>
  <conditionalFormatting sqref="C8:L9">
    <cfRule type="containsText" dxfId="7" priority="1" operator="containsText" text="linked">
      <formula>NOT(ISERROR(SEARCH("linked",C8)))</formula>
    </cfRule>
  </conditionalFormatting>
  <pageMargins left="0.25" right="0.25" top="0.25" bottom="0.25" header="0.3" footer="0.17"/>
  <pageSetup scale="97" fitToHeight="2" orientation="portrait" blackAndWhite="1"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38100</xdr:colOff>
                    <xdr:row>31</xdr:row>
                    <xdr:rowOff>142875</xdr:rowOff>
                  </from>
                  <to>
                    <xdr:col>9</xdr:col>
                    <xdr:colOff>342900</xdr:colOff>
                    <xdr:row>33</xdr:row>
                    <xdr:rowOff>28575</xdr:rowOff>
                  </to>
                </anchor>
              </controlPr>
            </control>
          </mc:Choice>
        </mc:AlternateContent>
        <mc:AlternateContent xmlns:mc="http://schemas.openxmlformats.org/markup-compatibility/2006">
          <mc:Choice Requires="x14">
            <control shapeId="12297" r:id="rId5" name="Check Box 9">
              <controlPr defaultSize="0" autoFill="0" autoLine="0" autoPict="0">
                <anchor moveWithCells="1">
                  <from>
                    <xdr:col>9</xdr:col>
                    <xdr:colOff>38100</xdr:colOff>
                    <xdr:row>41</xdr:row>
                    <xdr:rowOff>152400</xdr:rowOff>
                  </from>
                  <to>
                    <xdr:col>9</xdr:col>
                    <xdr:colOff>342900</xdr:colOff>
                    <xdr:row>43</xdr:row>
                    <xdr:rowOff>28575</xdr:rowOff>
                  </to>
                </anchor>
              </controlPr>
            </control>
          </mc:Choice>
        </mc:AlternateContent>
        <mc:AlternateContent xmlns:mc="http://schemas.openxmlformats.org/markup-compatibility/2006">
          <mc:Choice Requires="x14">
            <control shapeId="12445" r:id="rId6" name="Check Box 157">
              <controlPr defaultSize="0" autoFill="0" autoLine="0" autoPict="0">
                <anchor moveWithCells="1">
                  <from>
                    <xdr:col>11</xdr:col>
                    <xdr:colOff>38100</xdr:colOff>
                    <xdr:row>31</xdr:row>
                    <xdr:rowOff>142875</xdr:rowOff>
                  </from>
                  <to>
                    <xdr:col>11</xdr:col>
                    <xdr:colOff>342900</xdr:colOff>
                    <xdr:row>33</xdr:row>
                    <xdr:rowOff>28575</xdr:rowOff>
                  </to>
                </anchor>
              </controlPr>
            </control>
          </mc:Choice>
        </mc:AlternateContent>
        <mc:AlternateContent xmlns:mc="http://schemas.openxmlformats.org/markup-compatibility/2006">
          <mc:Choice Requires="x14">
            <control shapeId="12446" r:id="rId7" name="Check Box 158">
              <controlPr defaultSize="0" autoFill="0" autoLine="0" autoPict="0">
                <anchor moveWithCells="1">
                  <from>
                    <xdr:col>9</xdr:col>
                    <xdr:colOff>38100</xdr:colOff>
                    <xdr:row>35</xdr:row>
                    <xdr:rowOff>142875</xdr:rowOff>
                  </from>
                  <to>
                    <xdr:col>9</xdr:col>
                    <xdr:colOff>342900</xdr:colOff>
                    <xdr:row>37</xdr:row>
                    <xdr:rowOff>28575</xdr:rowOff>
                  </to>
                </anchor>
              </controlPr>
            </control>
          </mc:Choice>
        </mc:AlternateContent>
        <mc:AlternateContent xmlns:mc="http://schemas.openxmlformats.org/markup-compatibility/2006">
          <mc:Choice Requires="x14">
            <control shapeId="12447" r:id="rId8" name="Check Box 159">
              <controlPr defaultSize="0" autoFill="0" autoLine="0" autoPict="0">
                <anchor moveWithCells="1">
                  <from>
                    <xdr:col>9</xdr:col>
                    <xdr:colOff>38100</xdr:colOff>
                    <xdr:row>37</xdr:row>
                    <xdr:rowOff>142875</xdr:rowOff>
                  </from>
                  <to>
                    <xdr:col>9</xdr:col>
                    <xdr:colOff>342900</xdr:colOff>
                    <xdr:row>39</xdr:row>
                    <xdr:rowOff>28575</xdr:rowOff>
                  </to>
                </anchor>
              </controlPr>
            </control>
          </mc:Choice>
        </mc:AlternateContent>
        <mc:AlternateContent xmlns:mc="http://schemas.openxmlformats.org/markup-compatibility/2006">
          <mc:Choice Requires="x14">
            <control shapeId="12448" r:id="rId9" name="Check Box 160">
              <controlPr defaultSize="0" autoFill="0" autoLine="0" autoPict="0">
                <anchor moveWithCells="1">
                  <from>
                    <xdr:col>11</xdr:col>
                    <xdr:colOff>38100</xdr:colOff>
                    <xdr:row>35</xdr:row>
                    <xdr:rowOff>142875</xdr:rowOff>
                  </from>
                  <to>
                    <xdr:col>11</xdr:col>
                    <xdr:colOff>342900</xdr:colOff>
                    <xdr:row>37</xdr:row>
                    <xdr:rowOff>28575</xdr:rowOff>
                  </to>
                </anchor>
              </controlPr>
            </control>
          </mc:Choice>
        </mc:AlternateContent>
        <mc:AlternateContent xmlns:mc="http://schemas.openxmlformats.org/markup-compatibility/2006">
          <mc:Choice Requires="x14">
            <control shapeId="12449" r:id="rId10" name="Check Box 161">
              <controlPr defaultSize="0" autoFill="0" autoLine="0" autoPict="0">
                <anchor moveWithCells="1">
                  <from>
                    <xdr:col>11</xdr:col>
                    <xdr:colOff>38100</xdr:colOff>
                    <xdr:row>37</xdr:row>
                    <xdr:rowOff>142875</xdr:rowOff>
                  </from>
                  <to>
                    <xdr:col>11</xdr:col>
                    <xdr:colOff>342900</xdr:colOff>
                    <xdr:row>39</xdr:row>
                    <xdr:rowOff>28575</xdr:rowOff>
                  </to>
                </anchor>
              </controlPr>
            </control>
          </mc:Choice>
        </mc:AlternateContent>
        <mc:AlternateContent xmlns:mc="http://schemas.openxmlformats.org/markup-compatibility/2006">
          <mc:Choice Requires="x14">
            <control shapeId="12450" r:id="rId11" name="Check Box 162">
              <controlPr defaultSize="0" autoFill="0" autoLine="0" autoPict="0">
                <anchor moveWithCells="1">
                  <from>
                    <xdr:col>9</xdr:col>
                    <xdr:colOff>38100</xdr:colOff>
                    <xdr:row>49</xdr:row>
                    <xdr:rowOff>142875</xdr:rowOff>
                  </from>
                  <to>
                    <xdr:col>9</xdr:col>
                    <xdr:colOff>342900</xdr:colOff>
                    <xdr:row>51</xdr:row>
                    <xdr:rowOff>28575</xdr:rowOff>
                  </to>
                </anchor>
              </controlPr>
            </control>
          </mc:Choice>
        </mc:AlternateContent>
        <mc:AlternateContent xmlns:mc="http://schemas.openxmlformats.org/markup-compatibility/2006">
          <mc:Choice Requires="x14">
            <control shapeId="12451" r:id="rId12" name="Check Box 163">
              <controlPr defaultSize="0" autoFill="0" autoLine="0" autoPict="0">
                <anchor moveWithCells="1">
                  <from>
                    <xdr:col>9</xdr:col>
                    <xdr:colOff>38100</xdr:colOff>
                    <xdr:row>53</xdr:row>
                    <xdr:rowOff>0</xdr:rowOff>
                  </from>
                  <to>
                    <xdr:col>9</xdr:col>
                    <xdr:colOff>342900</xdr:colOff>
                    <xdr:row>54</xdr:row>
                    <xdr:rowOff>66675</xdr:rowOff>
                  </to>
                </anchor>
              </controlPr>
            </control>
          </mc:Choice>
        </mc:AlternateContent>
        <mc:AlternateContent xmlns:mc="http://schemas.openxmlformats.org/markup-compatibility/2006">
          <mc:Choice Requires="x14">
            <control shapeId="12452" r:id="rId13" name="Check Box 164">
              <controlPr defaultSize="0" autoFill="0" autoLine="0" autoPict="0">
                <anchor moveWithCells="1">
                  <from>
                    <xdr:col>11</xdr:col>
                    <xdr:colOff>38100</xdr:colOff>
                    <xdr:row>53</xdr:row>
                    <xdr:rowOff>0</xdr:rowOff>
                  </from>
                  <to>
                    <xdr:col>11</xdr:col>
                    <xdr:colOff>342900</xdr:colOff>
                    <xdr:row>54</xdr:row>
                    <xdr:rowOff>66675</xdr:rowOff>
                  </to>
                </anchor>
              </controlPr>
            </control>
          </mc:Choice>
        </mc:AlternateContent>
        <mc:AlternateContent xmlns:mc="http://schemas.openxmlformats.org/markup-compatibility/2006">
          <mc:Choice Requires="x14">
            <control shapeId="12453" r:id="rId14" name="Check Box 165">
              <controlPr defaultSize="0" autoFill="0" autoLine="0" autoPict="0">
                <anchor moveWithCells="1">
                  <from>
                    <xdr:col>11</xdr:col>
                    <xdr:colOff>38100</xdr:colOff>
                    <xdr:row>49</xdr:row>
                    <xdr:rowOff>142875</xdr:rowOff>
                  </from>
                  <to>
                    <xdr:col>11</xdr:col>
                    <xdr:colOff>342900</xdr:colOff>
                    <xdr:row>51</xdr:row>
                    <xdr:rowOff>28575</xdr:rowOff>
                  </to>
                </anchor>
              </controlPr>
            </control>
          </mc:Choice>
        </mc:AlternateContent>
        <mc:AlternateContent xmlns:mc="http://schemas.openxmlformats.org/markup-compatibility/2006">
          <mc:Choice Requires="x14">
            <control shapeId="12454" r:id="rId15" name="Check Box 166">
              <controlPr defaultSize="0" autoFill="0" autoLine="0" autoPict="0">
                <anchor moveWithCells="1">
                  <from>
                    <xdr:col>9</xdr:col>
                    <xdr:colOff>38100</xdr:colOff>
                    <xdr:row>61</xdr:row>
                    <xdr:rowOff>142875</xdr:rowOff>
                  </from>
                  <to>
                    <xdr:col>9</xdr:col>
                    <xdr:colOff>342900</xdr:colOff>
                    <xdr:row>63</xdr:row>
                    <xdr:rowOff>28575</xdr:rowOff>
                  </to>
                </anchor>
              </controlPr>
            </control>
          </mc:Choice>
        </mc:AlternateContent>
        <mc:AlternateContent xmlns:mc="http://schemas.openxmlformats.org/markup-compatibility/2006">
          <mc:Choice Requires="x14">
            <control shapeId="12455" r:id="rId16" name="Check Box 167">
              <controlPr defaultSize="0" autoFill="0" autoLine="0" autoPict="0">
                <anchor moveWithCells="1">
                  <from>
                    <xdr:col>11</xdr:col>
                    <xdr:colOff>38100</xdr:colOff>
                    <xdr:row>61</xdr:row>
                    <xdr:rowOff>142875</xdr:rowOff>
                  </from>
                  <to>
                    <xdr:col>11</xdr:col>
                    <xdr:colOff>342900</xdr:colOff>
                    <xdr:row>63</xdr:row>
                    <xdr:rowOff>28575</xdr:rowOff>
                  </to>
                </anchor>
              </controlPr>
            </control>
          </mc:Choice>
        </mc:AlternateContent>
        <mc:AlternateContent xmlns:mc="http://schemas.openxmlformats.org/markup-compatibility/2006">
          <mc:Choice Requires="x14">
            <control shapeId="12461" r:id="rId17" name="Check Box 173">
              <controlPr defaultSize="0" autoFill="0" autoLine="0" autoPict="0">
                <anchor moveWithCells="1">
                  <from>
                    <xdr:col>9</xdr:col>
                    <xdr:colOff>38100</xdr:colOff>
                    <xdr:row>44</xdr:row>
                    <xdr:rowOff>152400</xdr:rowOff>
                  </from>
                  <to>
                    <xdr:col>9</xdr:col>
                    <xdr:colOff>342900</xdr:colOff>
                    <xdr:row>46</xdr:row>
                    <xdr:rowOff>28575</xdr:rowOff>
                  </to>
                </anchor>
              </controlPr>
            </control>
          </mc:Choice>
        </mc:AlternateContent>
        <mc:AlternateContent xmlns:mc="http://schemas.openxmlformats.org/markup-compatibility/2006">
          <mc:Choice Requires="x14">
            <control shapeId="12462" r:id="rId18" name="Check Box 174">
              <controlPr defaultSize="0" autoFill="0" autoLine="0" autoPict="0">
                <anchor moveWithCells="1">
                  <from>
                    <xdr:col>9</xdr:col>
                    <xdr:colOff>38100</xdr:colOff>
                    <xdr:row>47</xdr:row>
                    <xdr:rowOff>152400</xdr:rowOff>
                  </from>
                  <to>
                    <xdr:col>9</xdr:col>
                    <xdr:colOff>342900</xdr:colOff>
                    <xdr:row>49</xdr:row>
                    <xdr:rowOff>28575</xdr:rowOff>
                  </to>
                </anchor>
              </controlPr>
            </control>
          </mc:Choice>
        </mc:AlternateContent>
        <mc:AlternateContent xmlns:mc="http://schemas.openxmlformats.org/markup-compatibility/2006">
          <mc:Choice Requires="x14">
            <control shapeId="12463" r:id="rId19" name="Check Box 175">
              <controlPr defaultSize="0" autoFill="0" autoLine="0" autoPict="0">
                <anchor moveWithCells="1">
                  <from>
                    <xdr:col>11</xdr:col>
                    <xdr:colOff>38100</xdr:colOff>
                    <xdr:row>41</xdr:row>
                    <xdr:rowOff>152400</xdr:rowOff>
                  </from>
                  <to>
                    <xdr:col>11</xdr:col>
                    <xdr:colOff>342900</xdr:colOff>
                    <xdr:row>43</xdr:row>
                    <xdr:rowOff>28575</xdr:rowOff>
                  </to>
                </anchor>
              </controlPr>
            </control>
          </mc:Choice>
        </mc:AlternateContent>
        <mc:AlternateContent xmlns:mc="http://schemas.openxmlformats.org/markup-compatibility/2006">
          <mc:Choice Requires="x14">
            <control shapeId="12464" r:id="rId20" name="Check Box 176">
              <controlPr defaultSize="0" autoFill="0" autoLine="0" autoPict="0">
                <anchor moveWithCells="1">
                  <from>
                    <xdr:col>11</xdr:col>
                    <xdr:colOff>38100</xdr:colOff>
                    <xdr:row>44</xdr:row>
                    <xdr:rowOff>152400</xdr:rowOff>
                  </from>
                  <to>
                    <xdr:col>11</xdr:col>
                    <xdr:colOff>342900</xdr:colOff>
                    <xdr:row>46</xdr:row>
                    <xdr:rowOff>28575</xdr:rowOff>
                  </to>
                </anchor>
              </controlPr>
            </control>
          </mc:Choice>
        </mc:AlternateContent>
        <mc:AlternateContent xmlns:mc="http://schemas.openxmlformats.org/markup-compatibility/2006">
          <mc:Choice Requires="x14">
            <control shapeId="12465" r:id="rId21" name="Check Box 177">
              <controlPr defaultSize="0" autoFill="0" autoLine="0" autoPict="0">
                <anchor moveWithCells="1">
                  <from>
                    <xdr:col>11</xdr:col>
                    <xdr:colOff>38100</xdr:colOff>
                    <xdr:row>47</xdr:row>
                    <xdr:rowOff>152400</xdr:rowOff>
                  </from>
                  <to>
                    <xdr:col>11</xdr:col>
                    <xdr:colOff>342900</xdr:colOff>
                    <xdr:row>49</xdr:row>
                    <xdr:rowOff>28575</xdr:rowOff>
                  </to>
                </anchor>
              </controlPr>
            </control>
          </mc:Choice>
        </mc:AlternateContent>
      </controls>
    </mc:Choice>
  </mc:AlternateContent>
  <extLst>
    <ext xmlns:mx="http://schemas.microsoft.com/office/mac/excel/2008/main" uri="{64002731-A6B0-56B0-2670-7721B7C09600}">
      <mx:PLV Mode="1" OnePage="0" WScale="97"/>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59"/>
  <sheetViews>
    <sheetView showGridLines="0" view="pageBreakPreview" zoomScaleNormal="100" zoomScaleSheetLayoutView="100" zoomScalePageLayoutView="94" workbookViewId="0">
      <selection activeCell="M16" sqref="M16:P16"/>
    </sheetView>
  </sheetViews>
  <sheetFormatPr defaultColWidth="8.85546875" defaultRowHeight="15" x14ac:dyDescent="0.25"/>
  <cols>
    <col min="1" max="1" width="5.140625" style="45" customWidth="1"/>
    <col min="2" max="3" width="13.140625" style="64" customWidth="1"/>
    <col min="4" max="7" width="7.85546875" style="45" customWidth="1"/>
    <col min="8" max="11" width="9.140625" style="45" customWidth="1"/>
    <col min="12" max="12" width="10.42578125" style="45" customWidth="1"/>
    <col min="13" max="15" width="7.140625" style="45" customWidth="1"/>
    <col min="16" max="16" width="8.42578125" style="45" customWidth="1"/>
    <col min="17" max="17" width="4" style="45" customWidth="1"/>
    <col min="18" max="18" width="5.85546875" style="45" customWidth="1"/>
    <col min="19" max="19" width="25.85546875" style="45" customWidth="1"/>
    <col min="20" max="20" width="6.42578125" style="45" customWidth="1"/>
    <col min="21" max="21" width="25.85546875" style="45" customWidth="1"/>
    <col min="22" max="16384" width="8.85546875" style="45"/>
  </cols>
  <sheetData>
    <row r="1" spans="1:21" s="183" customFormat="1" ht="12.75" customHeight="1" x14ac:dyDescent="0.25">
      <c r="A1" s="303" t="str">
        <f>'D102 RECONCILIATION'!A1:H1</f>
        <v>Updated 07/2021</v>
      </c>
      <c r="B1" s="303"/>
      <c r="C1" s="303"/>
      <c r="D1" s="303"/>
      <c r="E1" s="303"/>
      <c r="F1" s="303"/>
      <c r="G1" s="303"/>
      <c r="H1" s="303"/>
      <c r="I1" s="303"/>
      <c r="J1" s="303"/>
      <c r="K1" s="303"/>
      <c r="L1" s="303"/>
      <c r="M1" s="303"/>
      <c r="N1" s="303"/>
      <c r="O1" s="303"/>
      <c r="P1" s="303"/>
    </row>
    <row r="2" spans="1:21" s="42" customFormat="1" ht="15" customHeight="1" x14ac:dyDescent="0.25">
      <c r="A2" s="304" t="s">
        <v>39</v>
      </c>
      <c r="B2" s="304"/>
      <c r="C2" s="304"/>
      <c r="D2" s="304"/>
      <c r="E2" s="304"/>
      <c r="F2" s="304"/>
      <c r="G2" s="304"/>
      <c r="H2" s="304"/>
      <c r="I2" s="304"/>
      <c r="J2" s="304"/>
      <c r="K2" s="304"/>
      <c r="L2" s="304"/>
      <c r="M2" s="304"/>
      <c r="N2" s="304"/>
      <c r="O2" s="304"/>
      <c r="P2" s="304"/>
    </row>
    <row r="3" spans="1:21" s="42" customFormat="1" ht="6" customHeight="1" x14ac:dyDescent="0.25">
      <c r="A3" s="155"/>
      <c r="B3" s="155"/>
      <c r="C3" s="155"/>
      <c r="D3" s="155"/>
      <c r="E3" s="155"/>
      <c r="F3" s="155"/>
      <c r="G3" s="155"/>
      <c r="H3" s="155"/>
      <c r="I3" s="159"/>
      <c r="J3" s="159"/>
      <c r="K3" s="159"/>
      <c r="L3" s="159"/>
      <c r="M3" s="159"/>
      <c r="N3" s="159"/>
      <c r="O3" s="159"/>
      <c r="P3" s="159"/>
    </row>
    <row r="4" spans="1:21" s="39" customFormat="1" ht="15" customHeight="1" x14ac:dyDescent="0.25">
      <c r="A4" s="278" t="s">
        <v>112</v>
      </c>
      <c r="B4" s="278"/>
      <c r="C4" s="278"/>
      <c r="D4" s="278"/>
      <c r="E4" s="278"/>
      <c r="F4" s="278"/>
      <c r="G4" s="278"/>
      <c r="H4" s="278"/>
      <c r="I4" s="278"/>
      <c r="J4" s="278"/>
      <c r="K4" s="278"/>
      <c r="L4" s="278"/>
      <c r="M4" s="278"/>
      <c r="N4" s="278"/>
      <c r="O4" s="278"/>
      <c r="P4" s="278"/>
    </row>
    <row r="5" spans="1:21" x14ac:dyDescent="0.25">
      <c r="A5" s="398"/>
      <c r="B5" s="398"/>
      <c r="C5" s="398"/>
      <c r="D5" s="398"/>
      <c r="E5" s="398"/>
      <c r="F5" s="398"/>
      <c r="G5" s="398"/>
      <c r="H5" s="398"/>
      <c r="I5" s="398"/>
      <c r="J5" s="398"/>
      <c r="K5" s="398"/>
      <c r="L5" s="398"/>
      <c r="M5" s="398"/>
      <c r="N5" s="398"/>
      <c r="O5" s="398"/>
      <c r="P5" s="398"/>
    </row>
    <row r="6" spans="1:21" x14ac:dyDescent="0.25">
      <c r="A6" s="356" t="s">
        <v>37</v>
      </c>
      <c r="B6" s="356"/>
      <c r="C6" s="397" t="str">
        <f>IF('D102 RECONCILIATION'!C8=0," ",'D102 RECONCILIATION'!C8)</f>
        <v xml:space="preserve"> </v>
      </c>
      <c r="D6" s="397"/>
      <c r="E6" s="397"/>
      <c r="F6" s="397"/>
      <c r="G6" s="165"/>
      <c r="H6" s="165"/>
      <c r="I6" s="165"/>
      <c r="J6" s="165"/>
      <c r="K6" s="356" t="s">
        <v>38</v>
      </c>
      <c r="L6" s="356"/>
      <c r="M6" s="374" t="str">
        <f>IF('D102 RECONCILIATION'!I8=0," ",'D102 RECONCILIATION'!I8)</f>
        <v xml:space="preserve"> </v>
      </c>
      <c r="N6" s="374"/>
      <c r="O6" s="374"/>
      <c r="P6" s="374"/>
    </row>
    <row r="7" spans="1:21" x14ac:dyDescent="0.25">
      <c r="A7" s="356" t="s">
        <v>42</v>
      </c>
      <c r="B7" s="356"/>
      <c r="C7" s="397" t="str">
        <f>IF('D102 RECONCILIATION'!C9=0," ",'D102 RECONCILIATION'!C9)</f>
        <v xml:space="preserve"> </v>
      </c>
      <c r="D7" s="397"/>
      <c r="E7" s="397"/>
      <c r="F7" s="397"/>
      <c r="G7" s="165"/>
      <c r="H7" s="165"/>
      <c r="I7" s="165"/>
      <c r="J7" s="165"/>
      <c r="K7" s="356" t="s">
        <v>44</v>
      </c>
      <c r="L7" s="356"/>
      <c r="M7" s="381" t="str">
        <f>IF('D102 RECONCILIATION'!I9=0," ",'D102 RECONCILIATION'!I9)</f>
        <v xml:space="preserve"> </v>
      </c>
      <c r="N7" s="381"/>
      <c r="O7" s="381"/>
      <c r="P7" s="381"/>
      <c r="S7" s="233"/>
      <c r="T7" s="233"/>
    </row>
    <row r="8" spans="1:21" x14ac:dyDescent="0.25">
      <c r="A8" s="356" t="s">
        <v>43</v>
      </c>
      <c r="B8" s="356"/>
      <c r="C8" s="397" t="str">
        <f>IF('D102 RECONCILIATION'!C10=0," ",'D102 RECONCILIATION'!C10)</f>
        <v xml:space="preserve"> </v>
      </c>
      <c r="D8" s="397"/>
      <c r="E8" s="397"/>
      <c r="F8" s="397"/>
      <c r="G8" s="165"/>
      <c r="H8" s="165"/>
      <c r="I8" s="165"/>
      <c r="J8" s="165"/>
      <c r="K8" s="158" t="s">
        <v>186</v>
      </c>
      <c r="L8" s="158"/>
      <c r="M8" s="397" t="str">
        <f>IF('D102 RECONCILIATION'!I10=0," ",'D102 RECONCILIATION'!I10)</f>
        <v xml:space="preserve"> </v>
      </c>
      <c r="N8" s="397"/>
      <c r="O8" s="397"/>
      <c r="P8" s="397"/>
      <c r="R8" s="233"/>
      <c r="S8" s="233"/>
      <c r="T8" s="233"/>
    </row>
    <row r="9" spans="1:21" s="142" customFormat="1" ht="8.25" customHeight="1" x14ac:dyDescent="0.25">
      <c r="A9" s="158"/>
      <c r="B9" s="158"/>
      <c r="C9" s="143"/>
      <c r="D9" s="143"/>
      <c r="E9" s="143"/>
      <c r="F9" s="143"/>
      <c r="G9" s="165"/>
      <c r="H9" s="165"/>
      <c r="I9" s="165"/>
      <c r="J9" s="165"/>
      <c r="K9" s="158"/>
      <c r="L9" s="158"/>
      <c r="M9" s="143"/>
      <c r="N9" s="143"/>
      <c r="O9" s="143"/>
      <c r="P9" s="143"/>
      <c r="R9" s="233"/>
      <c r="S9" s="233"/>
      <c r="T9" s="233"/>
    </row>
    <row r="10" spans="1:21" s="142" customFormat="1" ht="48" customHeight="1" x14ac:dyDescent="0.25">
      <c r="A10" s="366" t="s">
        <v>201</v>
      </c>
      <c r="B10" s="366"/>
      <c r="C10" s="366"/>
      <c r="D10" s="366"/>
      <c r="E10" s="366"/>
      <c r="F10" s="366"/>
      <c r="G10" s="366"/>
      <c r="H10" s="366"/>
      <c r="I10" s="366"/>
      <c r="J10" s="366"/>
      <c r="K10" s="366"/>
      <c r="L10" s="366"/>
      <c r="M10" s="366"/>
      <c r="N10" s="366"/>
      <c r="O10" s="366"/>
      <c r="P10" s="366"/>
      <c r="R10" s="233"/>
      <c r="S10" s="233"/>
      <c r="T10" s="233"/>
    </row>
    <row r="11" spans="1:21" ht="9" customHeight="1" x14ac:dyDescent="0.25">
      <c r="A11" s="165"/>
      <c r="B11" s="165"/>
      <c r="C11" s="165"/>
      <c r="D11" s="165"/>
      <c r="E11" s="165"/>
      <c r="F11" s="165"/>
      <c r="G11" s="165"/>
      <c r="H11" s="165"/>
      <c r="I11" s="165"/>
      <c r="J11" s="165"/>
      <c r="K11" s="165"/>
      <c r="L11" s="165"/>
      <c r="M11" s="165"/>
      <c r="N11" s="165"/>
      <c r="O11" s="165"/>
      <c r="P11" s="165"/>
    </row>
    <row r="12" spans="1:21" ht="22.5" x14ac:dyDescent="0.25">
      <c r="A12" s="2" t="s">
        <v>103</v>
      </c>
      <c r="B12" s="399" t="s">
        <v>106</v>
      </c>
      <c r="C12" s="400"/>
      <c r="D12" s="401" t="s">
        <v>107</v>
      </c>
      <c r="E12" s="401"/>
      <c r="F12" s="401"/>
      <c r="G12" s="401"/>
      <c r="H12" s="401" t="s">
        <v>108</v>
      </c>
      <c r="I12" s="401"/>
      <c r="J12" s="401"/>
      <c r="K12" s="401"/>
      <c r="L12" s="164" t="s">
        <v>109</v>
      </c>
      <c r="M12" s="401" t="s">
        <v>110</v>
      </c>
      <c r="N12" s="401"/>
      <c r="O12" s="401"/>
      <c r="P12" s="401"/>
      <c r="R12" s="378" t="s">
        <v>183</v>
      </c>
      <c r="S12" s="379"/>
      <c r="T12" s="379"/>
      <c r="U12" s="380"/>
    </row>
    <row r="13" spans="1:21" x14ac:dyDescent="0.25">
      <c r="A13" s="110"/>
      <c r="B13" s="395" t="str">
        <f>IFERROR(VLOOKUP(A13,'D101 CONT DRAW'!$A$17:$E$59,3,FALSE),"")</f>
        <v/>
      </c>
      <c r="C13" s="396"/>
      <c r="D13" s="402"/>
      <c r="E13" s="402"/>
      <c r="F13" s="402"/>
      <c r="G13" s="402"/>
      <c r="H13" s="402"/>
      <c r="I13" s="402"/>
      <c r="J13" s="402"/>
      <c r="K13" s="402"/>
      <c r="L13" s="99"/>
      <c r="M13" s="402"/>
      <c r="N13" s="402"/>
      <c r="O13" s="402"/>
      <c r="P13" s="402"/>
      <c r="R13" s="126" t="s">
        <v>191</v>
      </c>
      <c r="S13" s="261" t="s">
        <v>61</v>
      </c>
      <c r="T13" s="127" t="s">
        <v>191</v>
      </c>
      <c r="U13" s="260" t="s">
        <v>61</v>
      </c>
    </row>
    <row r="14" spans="1:21" x14ac:dyDescent="0.25">
      <c r="A14" s="110"/>
      <c r="B14" s="395" t="str">
        <f>IFERROR(VLOOKUP(A14,'D101 CONT DRAW'!$A$17:$E$59,3,FALSE),"")</f>
        <v/>
      </c>
      <c r="C14" s="396"/>
      <c r="D14" s="402"/>
      <c r="E14" s="402"/>
      <c r="F14" s="402"/>
      <c r="G14" s="402"/>
      <c r="H14" s="402"/>
      <c r="I14" s="402"/>
      <c r="J14" s="402"/>
      <c r="K14" s="402"/>
      <c r="L14" s="99"/>
      <c r="M14" s="402"/>
      <c r="N14" s="402"/>
      <c r="O14" s="402"/>
      <c r="P14" s="402"/>
      <c r="R14" s="128"/>
      <c r="S14" s="129"/>
      <c r="T14" s="130"/>
      <c r="U14" s="131"/>
    </row>
    <row r="15" spans="1:21" x14ac:dyDescent="0.25">
      <c r="A15" s="110"/>
      <c r="B15" s="395" t="str">
        <f>IFERROR(VLOOKUP(A15,'D101 CONT DRAW'!$A$17:$E$59,3,FALSE),"")</f>
        <v/>
      </c>
      <c r="C15" s="396"/>
      <c r="D15" s="402"/>
      <c r="E15" s="402"/>
      <c r="F15" s="402"/>
      <c r="G15" s="402"/>
      <c r="H15" s="402"/>
      <c r="I15" s="402"/>
      <c r="J15" s="402"/>
      <c r="K15" s="402"/>
      <c r="L15" s="99"/>
      <c r="M15" s="402"/>
      <c r="N15" s="402"/>
      <c r="O15" s="402"/>
      <c r="P15" s="402"/>
      <c r="R15" s="132">
        <v>1</v>
      </c>
      <c r="S15" s="133" t="str">
        <f>'D102 RECONCILIATION'!B18</f>
        <v xml:space="preserve"> Sitework Utilities</v>
      </c>
      <c r="T15" s="134">
        <v>23</v>
      </c>
      <c r="U15" s="131" t="str">
        <f>'D102 RECONCILIATION'!B40</f>
        <v xml:space="preserve"> Windows</v>
      </c>
    </row>
    <row r="16" spans="1:21" x14ac:dyDescent="0.25">
      <c r="A16" s="110"/>
      <c r="B16" s="395" t="str">
        <f>IFERROR(VLOOKUP(A16,'D101 CONT DRAW'!$A$17:$E$59,3,FALSE),"")</f>
        <v/>
      </c>
      <c r="C16" s="396"/>
      <c r="D16" s="402"/>
      <c r="E16" s="402"/>
      <c r="F16" s="402"/>
      <c r="G16" s="402"/>
      <c r="H16" s="402"/>
      <c r="I16" s="402"/>
      <c r="J16" s="402"/>
      <c r="K16" s="402"/>
      <c r="L16" s="121"/>
      <c r="M16" s="402"/>
      <c r="N16" s="402"/>
      <c r="O16" s="402"/>
      <c r="P16" s="402"/>
      <c r="R16" s="132">
        <v>2</v>
      </c>
      <c r="S16" s="133" t="str">
        <f>'D102 RECONCILIATION'!B19</f>
        <v xml:space="preserve"> Sitework </v>
      </c>
      <c r="T16" s="134">
        <v>24</v>
      </c>
      <c r="U16" s="131" t="str">
        <f>'D102 RECONCILIATION'!B41</f>
        <v xml:space="preserve"> Drywall</v>
      </c>
    </row>
    <row r="17" spans="1:21" x14ac:dyDescent="0.25">
      <c r="A17" s="110"/>
      <c r="B17" s="395" t="str">
        <f>IFERROR(VLOOKUP(A17,'D101 CONT DRAW'!$A$17:$E$59,3,FALSE),"")</f>
        <v/>
      </c>
      <c r="C17" s="396"/>
      <c r="D17" s="402"/>
      <c r="E17" s="402"/>
      <c r="F17" s="402"/>
      <c r="G17" s="402"/>
      <c r="H17" s="402"/>
      <c r="I17" s="402"/>
      <c r="J17" s="402"/>
      <c r="K17" s="402"/>
      <c r="L17" s="121"/>
      <c r="M17" s="402"/>
      <c r="N17" s="402"/>
      <c r="O17" s="402"/>
      <c r="P17" s="402"/>
      <c r="R17" s="132">
        <v>3</v>
      </c>
      <c r="S17" s="133" t="str">
        <f>'D102 RECONCILIATION'!B20</f>
        <v xml:space="preserve"> Site Recreation</v>
      </c>
      <c r="T17" s="134">
        <v>25</v>
      </c>
      <c r="U17" s="131" t="str">
        <f>'D102 RECONCILIATION'!B42</f>
        <v xml:space="preserve"> Vinyl (VCP, VCT, etc.)</v>
      </c>
    </row>
    <row r="18" spans="1:21" x14ac:dyDescent="0.25">
      <c r="A18" s="110"/>
      <c r="B18" s="395" t="str">
        <f>IFERROR(VLOOKUP(A18,'D101 CONT DRAW'!$A$17:$E$59,3,FALSE),"")</f>
        <v/>
      </c>
      <c r="C18" s="396"/>
      <c r="D18" s="402"/>
      <c r="E18" s="402"/>
      <c r="F18" s="402"/>
      <c r="G18" s="402"/>
      <c r="H18" s="402"/>
      <c r="I18" s="402"/>
      <c r="J18" s="402"/>
      <c r="K18" s="402"/>
      <c r="L18" s="121"/>
      <c r="M18" s="402"/>
      <c r="N18" s="402"/>
      <c r="O18" s="402"/>
      <c r="P18" s="402"/>
      <c r="R18" s="132">
        <v>4</v>
      </c>
      <c r="S18" s="133" t="str">
        <f>'D102 RECONCILIATION'!B21</f>
        <v xml:space="preserve"> Landscaping</v>
      </c>
      <c r="T18" s="134">
        <v>26</v>
      </c>
      <c r="U18" s="131" t="str">
        <f>'D102 RECONCILIATION'!B43</f>
        <v xml:space="preserve"> Carpet</v>
      </c>
    </row>
    <row r="19" spans="1:21" x14ac:dyDescent="0.25">
      <c r="A19" s="110"/>
      <c r="B19" s="395" t="str">
        <f>IFERROR(VLOOKUP(A19,'D101 CONT DRAW'!$A$17:$E$59,3,FALSE),"")</f>
        <v/>
      </c>
      <c r="C19" s="396"/>
      <c r="D19" s="402"/>
      <c r="E19" s="402"/>
      <c r="F19" s="402"/>
      <c r="G19" s="402"/>
      <c r="H19" s="402"/>
      <c r="I19" s="402"/>
      <c r="J19" s="402"/>
      <c r="K19" s="402"/>
      <c r="L19" s="121"/>
      <c r="M19" s="402"/>
      <c r="N19" s="402"/>
      <c r="O19" s="402"/>
      <c r="P19" s="402"/>
      <c r="R19" s="132">
        <v>5</v>
      </c>
      <c r="S19" s="133" t="str">
        <f>'D102 RECONCILIATION'!B22</f>
        <v xml:space="preserve"> Roads/Parking</v>
      </c>
      <c r="T19" s="134">
        <v>27</v>
      </c>
      <c r="U19" s="131" t="str">
        <f>'D102 RECONCILIATION'!B44</f>
        <v xml:space="preserve"> Ceramic Tile</v>
      </c>
    </row>
    <row r="20" spans="1:21" x14ac:dyDescent="0.25">
      <c r="A20" s="110"/>
      <c r="B20" s="395" t="str">
        <f>IFERROR(VLOOKUP(A20,'D101 CONT DRAW'!$A$17:$E$59,3,FALSE),"")</f>
        <v/>
      </c>
      <c r="C20" s="396"/>
      <c r="D20" s="402"/>
      <c r="E20" s="402"/>
      <c r="F20" s="402"/>
      <c r="G20" s="402"/>
      <c r="H20" s="402"/>
      <c r="I20" s="402"/>
      <c r="J20" s="402"/>
      <c r="K20" s="402"/>
      <c r="L20" s="121"/>
      <c r="M20" s="402"/>
      <c r="N20" s="402"/>
      <c r="O20" s="402"/>
      <c r="P20" s="402"/>
      <c r="R20" s="132">
        <v>6</v>
      </c>
      <c r="S20" s="133" t="str">
        <f>'D102 RECONCILIATION'!B23</f>
        <v xml:space="preserve"> Site Environmental Remediation</v>
      </c>
      <c r="T20" s="134">
        <v>28</v>
      </c>
      <c r="U20" s="131" t="str">
        <f>'D102 RECONCILIATION'!B45</f>
        <v xml:space="preserve"> Painting</v>
      </c>
    </row>
    <row r="21" spans="1:21" x14ac:dyDescent="0.25">
      <c r="A21" s="110"/>
      <c r="B21" s="395" t="str">
        <f>IFERROR(VLOOKUP(A21,'D101 CONT DRAW'!$A$17:$E$59,3,FALSE),"")</f>
        <v/>
      </c>
      <c r="C21" s="396"/>
      <c r="D21" s="402"/>
      <c r="E21" s="402"/>
      <c r="F21" s="402"/>
      <c r="G21" s="402"/>
      <c r="H21" s="402"/>
      <c r="I21" s="402"/>
      <c r="J21" s="402"/>
      <c r="K21" s="402"/>
      <c r="L21" s="121"/>
      <c r="M21" s="402"/>
      <c r="N21" s="402"/>
      <c r="O21" s="402"/>
      <c r="P21" s="402"/>
      <c r="R21" s="132">
        <v>7</v>
      </c>
      <c r="S21" s="133" t="str">
        <f>'D102 RECONCILIATION'!B24</f>
        <v xml:space="preserve"> Bus Stop/Bus Shelter</v>
      </c>
      <c r="T21" s="134">
        <v>29</v>
      </c>
      <c r="U21" s="131" t="str">
        <f>'D102 RECONCILIATION'!B46</f>
        <v xml:space="preserve"> Window Treatments (Blinds, Curtains, Etc.)</v>
      </c>
    </row>
    <row r="22" spans="1:21" x14ac:dyDescent="0.25">
      <c r="A22" s="110"/>
      <c r="B22" s="395" t="str">
        <f>IFERROR(VLOOKUP(A22,'D101 CONT DRAW'!$A$17:$E$59,3,FALSE),"")</f>
        <v/>
      </c>
      <c r="C22" s="396"/>
      <c r="D22" s="402"/>
      <c r="E22" s="402"/>
      <c r="F22" s="402"/>
      <c r="G22" s="402"/>
      <c r="H22" s="402"/>
      <c r="I22" s="402"/>
      <c r="J22" s="402"/>
      <c r="K22" s="402"/>
      <c r="L22" s="121"/>
      <c r="M22" s="402"/>
      <c r="N22" s="402"/>
      <c r="O22" s="402"/>
      <c r="P22" s="402"/>
      <c r="R22" s="132">
        <v>8</v>
      </c>
      <c r="S22" s="133" t="str">
        <f>'D102 RECONCILIATION'!B25</f>
        <v xml:space="preserve"> Misc Site:</v>
      </c>
      <c r="T22" s="134">
        <v>30</v>
      </c>
      <c r="U22" s="131" t="str">
        <f>'D102 RECONCILIATION'!B47</f>
        <v xml:space="preserve"> Specialties</v>
      </c>
    </row>
    <row r="23" spans="1:21" x14ac:dyDescent="0.25">
      <c r="A23" s="110"/>
      <c r="B23" s="395" t="str">
        <f>IFERROR(VLOOKUP(A23,'D101 CONT DRAW'!$A$17:$E$59,3,FALSE),"")</f>
        <v/>
      </c>
      <c r="C23" s="396"/>
      <c r="D23" s="402"/>
      <c r="E23" s="402"/>
      <c r="F23" s="402"/>
      <c r="G23" s="402"/>
      <c r="H23" s="402"/>
      <c r="I23" s="402"/>
      <c r="J23" s="402"/>
      <c r="K23" s="402"/>
      <c r="L23" s="121"/>
      <c r="M23" s="402"/>
      <c r="N23" s="402"/>
      <c r="O23" s="402"/>
      <c r="P23" s="402"/>
      <c r="R23" s="132">
        <v>9</v>
      </c>
      <c r="S23" s="133" t="str">
        <f>'D102 RECONCILIATION'!B26</f>
        <v xml:space="preserve"> Misc Site:</v>
      </c>
      <c r="T23" s="134">
        <v>31</v>
      </c>
      <c r="U23" s="131" t="str">
        <f>'D102 RECONCILIATION'!B48</f>
        <v xml:space="preserve"> Toilet Accessories</v>
      </c>
    </row>
    <row r="24" spans="1:21" x14ac:dyDescent="0.25">
      <c r="A24" s="110"/>
      <c r="B24" s="395" t="str">
        <f>IFERROR(VLOOKUP(A24,'D101 CONT DRAW'!$A$17:$E$59,3,FALSE),"")</f>
        <v/>
      </c>
      <c r="C24" s="396"/>
      <c r="D24" s="402"/>
      <c r="E24" s="402"/>
      <c r="F24" s="402"/>
      <c r="G24" s="402"/>
      <c r="H24" s="402"/>
      <c r="I24" s="402"/>
      <c r="J24" s="402"/>
      <c r="K24" s="402"/>
      <c r="L24" s="121"/>
      <c r="M24" s="402"/>
      <c r="N24" s="402"/>
      <c r="O24" s="402"/>
      <c r="P24" s="402"/>
      <c r="R24" s="132">
        <v>10</v>
      </c>
      <c r="S24" s="133" t="str">
        <f>'D102 RECONCILIATION'!B27</f>
        <v xml:space="preserve"> Demolition</v>
      </c>
      <c r="T24" s="134">
        <v>32</v>
      </c>
      <c r="U24" s="131" t="str">
        <f>'D102 RECONCILIATION'!B49</f>
        <v xml:space="preserve"> Appliances</v>
      </c>
    </row>
    <row r="25" spans="1:21" x14ac:dyDescent="0.25">
      <c r="A25" s="110"/>
      <c r="B25" s="395" t="str">
        <f>IFERROR(VLOOKUP(A25,'D101 CONT DRAW'!$A$17:$E$59,3,FALSE),"")</f>
        <v/>
      </c>
      <c r="C25" s="396"/>
      <c r="D25" s="402"/>
      <c r="E25" s="402"/>
      <c r="F25" s="402"/>
      <c r="G25" s="402"/>
      <c r="H25" s="402"/>
      <c r="I25" s="402"/>
      <c r="J25" s="402"/>
      <c r="K25" s="402"/>
      <c r="L25" s="121"/>
      <c r="M25" s="402"/>
      <c r="N25" s="402"/>
      <c r="O25" s="402"/>
      <c r="P25" s="402"/>
      <c r="R25" s="132">
        <v>11</v>
      </c>
      <c r="S25" s="133" t="str">
        <f>'D102 RECONCILIATION'!B28</f>
        <v xml:space="preserve"> Building Environmental Remediation</v>
      </c>
      <c r="T25" s="134">
        <v>33</v>
      </c>
      <c r="U25" s="131" t="str">
        <f>'D102 RECONCILIATION'!B50</f>
        <v xml:space="preserve"> Elevators</v>
      </c>
    </row>
    <row r="26" spans="1:21" x14ac:dyDescent="0.25">
      <c r="A26" s="110"/>
      <c r="B26" s="395" t="str">
        <f>IFERROR(VLOOKUP(A26,'D101 CONT DRAW'!$A$17:$E$59,3,FALSE),"")</f>
        <v/>
      </c>
      <c r="C26" s="396"/>
      <c r="D26" s="402"/>
      <c r="E26" s="402"/>
      <c r="F26" s="402"/>
      <c r="G26" s="402"/>
      <c r="H26" s="402"/>
      <c r="I26" s="402"/>
      <c r="J26" s="402"/>
      <c r="K26" s="402"/>
      <c r="L26" s="121"/>
      <c r="M26" s="402"/>
      <c r="N26" s="402"/>
      <c r="O26" s="402"/>
      <c r="P26" s="402"/>
      <c r="R26" s="132">
        <v>12</v>
      </c>
      <c r="S26" s="133" t="str">
        <f>'D102 RECONCILIATION'!B29</f>
        <v xml:space="preserve"> Concrete</v>
      </c>
      <c r="T26" s="134">
        <v>34</v>
      </c>
      <c r="U26" s="131" t="str">
        <f>'D102 RECONCILIATION'!B51</f>
        <v xml:space="preserve"> Plumbing</v>
      </c>
    </row>
    <row r="27" spans="1:21" x14ac:dyDescent="0.25">
      <c r="A27" s="110"/>
      <c r="B27" s="395" t="str">
        <f>IFERROR(VLOOKUP(A27,'D101 CONT DRAW'!$A$17:$E$59,3,FALSE),"")</f>
        <v/>
      </c>
      <c r="C27" s="396"/>
      <c r="D27" s="402"/>
      <c r="E27" s="402"/>
      <c r="F27" s="402"/>
      <c r="G27" s="402"/>
      <c r="H27" s="402"/>
      <c r="I27" s="402"/>
      <c r="J27" s="402"/>
      <c r="K27" s="402"/>
      <c r="L27" s="121"/>
      <c r="M27" s="402"/>
      <c r="N27" s="402"/>
      <c r="O27" s="402"/>
      <c r="P27" s="402"/>
      <c r="R27" s="132">
        <v>13</v>
      </c>
      <c r="S27" s="133" t="str">
        <f>'D102 RECONCILIATION'!B30</f>
        <v xml:space="preserve"> Masonry</v>
      </c>
      <c r="T27" s="134">
        <v>35</v>
      </c>
      <c r="U27" s="131" t="str">
        <f>'D102 RECONCILIATION'!B52</f>
        <v xml:space="preserve"> Sprinklers</v>
      </c>
    </row>
    <row r="28" spans="1:21" x14ac:dyDescent="0.25">
      <c r="A28" s="110"/>
      <c r="B28" s="395" t="str">
        <f>IFERROR(VLOOKUP(A28,'D101 CONT DRAW'!$A$17:$E$59,3,FALSE),"")</f>
        <v/>
      </c>
      <c r="C28" s="396"/>
      <c r="D28" s="402"/>
      <c r="E28" s="402"/>
      <c r="F28" s="402"/>
      <c r="G28" s="402"/>
      <c r="H28" s="402"/>
      <c r="I28" s="402"/>
      <c r="J28" s="402"/>
      <c r="K28" s="402"/>
      <c r="L28" s="121"/>
      <c r="M28" s="402"/>
      <c r="N28" s="402"/>
      <c r="O28" s="402"/>
      <c r="P28" s="402"/>
      <c r="R28" s="132">
        <v>14</v>
      </c>
      <c r="S28" s="133" t="str">
        <f>'D102 RECONCILIATION'!B31</f>
        <v xml:space="preserve"> Exterior Siding</v>
      </c>
      <c r="T28" s="134">
        <v>36</v>
      </c>
      <c r="U28" s="131" t="str">
        <f>'D102 RECONCILIATION'!B53</f>
        <v xml:space="preserve"> HVAC</v>
      </c>
    </row>
    <row r="29" spans="1:21" x14ac:dyDescent="0.25">
      <c r="A29" s="110"/>
      <c r="B29" s="395" t="str">
        <f>IFERROR(VLOOKUP(A29,'D101 CONT DRAW'!$A$17:$E$59,3,FALSE),"")</f>
        <v/>
      </c>
      <c r="C29" s="396"/>
      <c r="D29" s="402"/>
      <c r="E29" s="402"/>
      <c r="F29" s="402"/>
      <c r="G29" s="402"/>
      <c r="H29" s="402"/>
      <c r="I29" s="402"/>
      <c r="J29" s="402"/>
      <c r="K29" s="402"/>
      <c r="L29" s="121"/>
      <c r="M29" s="402"/>
      <c r="N29" s="402"/>
      <c r="O29" s="402"/>
      <c r="P29" s="402"/>
      <c r="R29" s="132">
        <v>15</v>
      </c>
      <c r="S29" s="133" t="str">
        <f>'D102 RECONCILIATION'!B32</f>
        <v xml:space="preserve"> Rough Carpentry</v>
      </c>
      <c r="T29" s="134">
        <v>37</v>
      </c>
      <c r="U29" s="131" t="str">
        <f>'D102 RECONCILIATION'!B54</f>
        <v xml:space="preserve"> Electrical</v>
      </c>
    </row>
    <row r="30" spans="1:21" x14ac:dyDescent="0.25">
      <c r="A30" s="110"/>
      <c r="B30" s="395" t="str">
        <f>IFERROR(VLOOKUP(A30,'D101 CONT DRAW'!$A$17:$E$59,3,FALSE),"")</f>
        <v/>
      </c>
      <c r="C30" s="396"/>
      <c r="D30" s="402"/>
      <c r="E30" s="402"/>
      <c r="F30" s="402"/>
      <c r="G30" s="402"/>
      <c r="H30" s="402"/>
      <c r="I30" s="402"/>
      <c r="J30" s="402"/>
      <c r="K30" s="402"/>
      <c r="L30" s="121"/>
      <c r="M30" s="402"/>
      <c r="N30" s="402"/>
      <c r="O30" s="402"/>
      <c r="P30" s="402"/>
      <c r="R30" s="132">
        <v>16</v>
      </c>
      <c r="S30" s="133" t="str">
        <f>'D102 RECONCILIATION'!B33</f>
        <v xml:space="preserve"> Finished Carpentry</v>
      </c>
      <c r="T30" s="134">
        <v>38</v>
      </c>
      <c r="U30" s="131" t="str">
        <f>'D102 RECONCILIATION'!B55</f>
        <v xml:space="preserve"> Fire Alarms/Security Systems</v>
      </c>
    </row>
    <row r="31" spans="1:21" x14ac:dyDescent="0.25">
      <c r="A31" s="110"/>
      <c r="B31" s="395" t="str">
        <f>IFERROR(VLOOKUP(A31,'D101 CONT DRAW'!$A$17:$E$59,3,FALSE),"")</f>
        <v/>
      </c>
      <c r="C31" s="396"/>
      <c r="D31" s="402"/>
      <c r="E31" s="402"/>
      <c r="F31" s="402"/>
      <c r="G31" s="402"/>
      <c r="H31" s="402"/>
      <c r="I31" s="402"/>
      <c r="J31" s="402"/>
      <c r="K31" s="402"/>
      <c r="L31" s="121"/>
      <c r="M31" s="402"/>
      <c r="N31" s="402"/>
      <c r="O31" s="402"/>
      <c r="P31" s="402"/>
      <c r="R31" s="132">
        <v>17</v>
      </c>
      <c r="S31" s="133" t="str">
        <f>'D102 RECONCILIATION'!B34</f>
        <v xml:space="preserve"> Kitchen and Bathroom Cabinetry</v>
      </c>
      <c r="T31" s="134">
        <v>39</v>
      </c>
      <c r="U31" s="131" t="str">
        <f>'D102 RECONCILIATION'!B56</f>
        <v xml:space="preserve"> Energy/Solar</v>
      </c>
    </row>
    <row r="32" spans="1:21" x14ac:dyDescent="0.25">
      <c r="A32" s="110"/>
      <c r="B32" s="395" t="str">
        <f>IFERROR(VLOOKUP(A32,'D101 CONT DRAW'!$A$17:$E$59,3,FALSE),"")</f>
        <v/>
      </c>
      <c r="C32" s="396"/>
      <c r="D32" s="402"/>
      <c r="E32" s="402"/>
      <c r="F32" s="402"/>
      <c r="G32" s="402"/>
      <c r="H32" s="402"/>
      <c r="I32" s="402"/>
      <c r="J32" s="402"/>
      <c r="K32" s="402"/>
      <c r="L32" s="121"/>
      <c r="M32" s="402"/>
      <c r="N32" s="402"/>
      <c r="O32" s="402"/>
      <c r="P32" s="402"/>
      <c r="R32" s="132">
        <v>18</v>
      </c>
      <c r="S32" s="133" t="str">
        <f>'D102 RECONCILIATION'!B35</f>
        <v xml:space="preserve"> Joint Sealant</v>
      </c>
      <c r="T32" s="134">
        <v>40</v>
      </c>
      <c r="U32" s="131" t="str">
        <f>'D102 RECONCILIATION'!B57</f>
        <v xml:space="preserve"> Termite Protection/Pest Control</v>
      </c>
    </row>
    <row r="33" spans="1:21" x14ac:dyDescent="0.25">
      <c r="A33" s="110"/>
      <c r="B33" s="395" t="str">
        <f>IFERROR(VLOOKUP(A33,'D101 CONT DRAW'!$A$17:$E$59,3,FALSE),"")</f>
        <v/>
      </c>
      <c r="C33" s="396"/>
      <c r="D33" s="402"/>
      <c r="E33" s="402"/>
      <c r="F33" s="402"/>
      <c r="G33" s="402"/>
      <c r="H33" s="402"/>
      <c r="I33" s="402"/>
      <c r="J33" s="402"/>
      <c r="K33" s="402"/>
      <c r="L33" s="121"/>
      <c r="M33" s="402"/>
      <c r="N33" s="402"/>
      <c r="O33" s="402"/>
      <c r="P33" s="402"/>
      <c r="R33" s="132">
        <v>19</v>
      </c>
      <c r="S33" s="133" t="str">
        <f>'D102 RECONCILIATION'!B36</f>
        <v xml:space="preserve"> Insulation</v>
      </c>
      <c r="T33" s="134">
        <v>41</v>
      </c>
      <c r="U33" s="131" t="str">
        <f>'D102 RECONCILIATION'!B58</f>
        <v xml:space="preserve"> Misc Bldg:</v>
      </c>
    </row>
    <row r="34" spans="1:21" x14ac:dyDescent="0.25">
      <c r="A34" s="110"/>
      <c r="B34" s="395" t="str">
        <f>IFERROR(VLOOKUP(A34,'D101 CONT DRAW'!$A$17:$E$59,3,FALSE),"")</f>
        <v/>
      </c>
      <c r="C34" s="396"/>
      <c r="D34" s="402"/>
      <c r="E34" s="402"/>
      <c r="F34" s="402"/>
      <c r="G34" s="402"/>
      <c r="H34" s="402"/>
      <c r="I34" s="402"/>
      <c r="J34" s="402"/>
      <c r="K34" s="402"/>
      <c r="L34" s="121"/>
      <c r="M34" s="402"/>
      <c r="N34" s="402"/>
      <c r="O34" s="402"/>
      <c r="P34" s="402"/>
      <c r="R34" s="132">
        <v>20</v>
      </c>
      <c r="S34" s="133" t="str">
        <f>'D102 RECONCILIATION'!B37</f>
        <v xml:space="preserve"> Roofing</v>
      </c>
      <c r="T34" s="134">
        <v>42</v>
      </c>
      <c r="U34" s="131" t="str">
        <f>'D102 RECONCILIATION'!B59</f>
        <v xml:space="preserve"> Misc Bldg:</v>
      </c>
    </row>
    <row r="35" spans="1:21" x14ac:dyDescent="0.25">
      <c r="A35" s="110"/>
      <c r="B35" s="395" t="str">
        <f>IFERROR(VLOOKUP(A35,'D101 CONT DRAW'!$A$17:$E$59,3,FALSE),"")</f>
        <v/>
      </c>
      <c r="C35" s="396"/>
      <c r="D35" s="402"/>
      <c r="E35" s="402"/>
      <c r="F35" s="402"/>
      <c r="G35" s="402"/>
      <c r="H35" s="402"/>
      <c r="I35" s="402"/>
      <c r="J35" s="402"/>
      <c r="K35" s="402"/>
      <c r="L35" s="121"/>
      <c r="M35" s="402"/>
      <c r="N35" s="402"/>
      <c r="O35" s="402"/>
      <c r="P35" s="402"/>
      <c r="R35" s="132">
        <v>21</v>
      </c>
      <c r="S35" s="133" t="str">
        <f>'D102 RECONCILIATION'!B38</f>
        <v xml:space="preserve"> Misc. Metals</v>
      </c>
      <c r="T35" s="134">
        <v>43</v>
      </c>
      <c r="U35" s="131" t="str">
        <f>'D102 RECONCILIATION'!B60</f>
        <v xml:space="preserve"> Separate Community Building</v>
      </c>
    </row>
    <row r="36" spans="1:21" x14ac:dyDescent="0.25">
      <c r="A36" s="110"/>
      <c r="B36" s="395" t="str">
        <f>IFERROR(VLOOKUP(A36,'D101 CONT DRAW'!$A$17:$E$59,3,FALSE),"")</f>
        <v/>
      </c>
      <c r="C36" s="396"/>
      <c r="D36" s="402"/>
      <c r="E36" s="402"/>
      <c r="F36" s="402"/>
      <c r="G36" s="402"/>
      <c r="H36" s="402"/>
      <c r="I36" s="402"/>
      <c r="J36" s="402"/>
      <c r="K36" s="402"/>
      <c r="L36" s="121"/>
      <c r="M36" s="402"/>
      <c r="N36" s="402"/>
      <c r="O36" s="402"/>
      <c r="P36" s="402"/>
      <c r="R36" s="132">
        <v>22</v>
      </c>
      <c r="S36" s="133" t="str">
        <f>'D102 RECONCILIATION'!B39</f>
        <v xml:space="preserve"> Doors and Frames</v>
      </c>
      <c r="T36" s="134"/>
      <c r="U36" s="131"/>
    </row>
    <row r="37" spans="1:21" x14ac:dyDescent="0.25">
      <c r="A37" s="216"/>
      <c r="B37" s="406" t="str">
        <f>IFERROR(VLOOKUP(A37,'D101 CONT DRAW'!$A$17:$E$59,3,FALSE),"")</f>
        <v/>
      </c>
      <c r="C37" s="407"/>
      <c r="D37" s="402"/>
      <c r="E37" s="402"/>
      <c r="F37" s="402"/>
      <c r="G37" s="402"/>
      <c r="H37" s="402"/>
      <c r="I37" s="402"/>
      <c r="J37" s="402"/>
      <c r="K37" s="402"/>
      <c r="L37" s="121"/>
      <c r="M37" s="402"/>
      <c r="N37" s="402"/>
      <c r="O37" s="402"/>
      <c r="P37" s="402"/>
      <c r="R37" s="136"/>
      <c r="S37" s="137"/>
      <c r="T37" s="137"/>
      <c r="U37" s="138"/>
    </row>
    <row r="38" spans="1:21" x14ac:dyDescent="0.25">
      <c r="A38" s="217"/>
      <c r="B38" s="394" t="s">
        <v>111</v>
      </c>
      <c r="C38" s="394"/>
      <c r="D38" s="403"/>
      <c r="E38" s="403"/>
      <c r="F38" s="403"/>
      <c r="G38" s="403"/>
      <c r="H38" s="403"/>
      <c r="I38" s="403"/>
      <c r="J38" s="403"/>
      <c r="K38" s="404"/>
      <c r="L38" s="46">
        <f>SUM(L13:L37)</f>
        <v>0</v>
      </c>
      <c r="M38" s="405"/>
      <c r="N38" s="405"/>
      <c r="O38" s="405"/>
      <c r="P38" s="405"/>
    </row>
    <row r="39" spans="1:21" x14ac:dyDescent="0.25">
      <c r="A39" s="42"/>
      <c r="B39" s="63"/>
      <c r="C39" s="63"/>
      <c r="D39" s="42"/>
      <c r="E39" s="42"/>
      <c r="F39" s="42"/>
      <c r="G39" s="42"/>
      <c r="H39" s="42"/>
      <c r="I39" s="42"/>
      <c r="J39" s="42"/>
      <c r="K39" s="42"/>
      <c r="L39" s="42"/>
      <c r="M39" s="42"/>
      <c r="N39" s="42"/>
      <c r="O39" s="42"/>
      <c r="P39" s="42"/>
    </row>
    <row r="40" spans="1:21" x14ac:dyDescent="0.25">
      <c r="A40" s="42"/>
      <c r="B40" s="63"/>
      <c r="C40" s="63"/>
      <c r="D40" s="42"/>
      <c r="E40" s="42"/>
      <c r="F40" s="42"/>
      <c r="G40" s="42"/>
      <c r="H40" s="42"/>
      <c r="I40" s="42"/>
      <c r="J40" s="42"/>
      <c r="K40" s="42"/>
      <c r="L40" s="42"/>
      <c r="M40" s="42"/>
      <c r="N40" s="42"/>
      <c r="O40" s="42"/>
      <c r="P40" s="42"/>
    </row>
    <row r="41" spans="1:21" x14ac:dyDescent="0.25">
      <c r="A41" s="42"/>
      <c r="B41" s="63"/>
      <c r="C41" s="63"/>
      <c r="D41" s="42"/>
      <c r="E41" s="42"/>
      <c r="F41" s="42"/>
      <c r="G41" s="42"/>
      <c r="H41" s="42"/>
      <c r="I41" s="42"/>
      <c r="J41" s="42"/>
      <c r="K41" s="42"/>
      <c r="L41" s="42"/>
      <c r="M41" s="42"/>
      <c r="N41" s="42"/>
      <c r="O41" s="42"/>
      <c r="P41" s="42"/>
    </row>
    <row r="42" spans="1:21" x14ac:dyDescent="0.25">
      <c r="A42" s="42"/>
      <c r="B42" s="63"/>
      <c r="C42" s="63"/>
      <c r="D42" s="42"/>
      <c r="E42" s="42"/>
      <c r="F42" s="42"/>
      <c r="G42" s="42"/>
      <c r="H42" s="42"/>
      <c r="I42" s="42"/>
      <c r="J42" s="42"/>
      <c r="K42" s="42"/>
      <c r="L42" s="42"/>
      <c r="M42" s="42"/>
      <c r="N42" s="42"/>
      <c r="O42" s="42"/>
      <c r="P42" s="42"/>
    </row>
    <row r="43" spans="1:21" x14ac:dyDescent="0.25">
      <c r="A43" s="42"/>
      <c r="B43" s="63"/>
      <c r="C43" s="63"/>
      <c r="D43" s="42"/>
      <c r="E43" s="42"/>
      <c r="F43" s="42"/>
      <c r="G43" s="42"/>
      <c r="H43" s="42"/>
      <c r="I43" s="42"/>
      <c r="J43" s="42"/>
      <c r="K43" s="42"/>
      <c r="L43" s="42"/>
      <c r="M43" s="42"/>
      <c r="N43" s="42"/>
      <c r="O43" s="42"/>
      <c r="P43" s="42"/>
    </row>
    <row r="44" spans="1:21" x14ac:dyDescent="0.25">
      <c r="A44" s="42"/>
      <c r="B44" s="63"/>
      <c r="C44" s="63"/>
      <c r="D44" s="42"/>
      <c r="E44" s="42"/>
      <c r="F44" s="42"/>
      <c r="G44" s="42"/>
      <c r="H44" s="42"/>
      <c r="I44" s="42"/>
      <c r="J44" s="42"/>
      <c r="K44" s="42"/>
      <c r="L44" s="42"/>
      <c r="M44" s="42"/>
      <c r="N44" s="42"/>
      <c r="O44" s="42"/>
      <c r="P44" s="42"/>
    </row>
    <row r="45" spans="1:21" x14ac:dyDescent="0.25">
      <c r="A45" s="42"/>
      <c r="B45" s="63"/>
      <c r="C45" s="63"/>
      <c r="D45" s="42"/>
      <c r="E45" s="42"/>
      <c r="F45" s="42"/>
      <c r="G45" s="42"/>
      <c r="H45" s="42"/>
      <c r="I45" s="42"/>
      <c r="J45" s="42"/>
      <c r="K45" s="42"/>
      <c r="L45" s="42"/>
      <c r="M45" s="42"/>
      <c r="N45" s="42"/>
      <c r="O45" s="42"/>
      <c r="P45" s="42"/>
    </row>
    <row r="46" spans="1:21" x14ac:dyDescent="0.25">
      <c r="A46" s="42"/>
      <c r="B46" s="63"/>
      <c r="C46" s="63"/>
      <c r="D46" s="42"/>
      <c r="E46" s="42"/>
      <c r="F46" s="42"/>
      <c r="G46" s="42"/>
      <c r="H46" s="42"/>
      <c r="I46" s="42"/>
      <c r="J46" s="42"/>
      <c r="K46" s="42"/>
      <c r="L46" s="42"/>
      <c r="M46" s="42"/>
      <c r="N46" s="42"/>
      <c r="O46" s="42"/>
      <c r="P46" s="42"/>
    </row>
    <row r="47" spans="1:21" x14ac:dyDescent="0.25">
      <c r="A47" s="42"/>
      <c r="B47" s="63"/>
      <c r="C47" s="63"/>
      <c r="D47" s="42"/>
      <c r="E47" s="42"/>
      <c r="F47" s="42"/>
      <c r="G47" s="42"/>
      <c r="H47" s="42"/>
      <c r="I47" s="42"/>
      <c r="J47" s="42"/>
      <c r="K47" s="42"/>
      <c r="L47" s="42"/>
      <c r="M47" s="42"/>
      <c r="N47" s="42"/>
      <c r="O47" s="42"/>
      <c r="P47" s="42"/>
    </row>
    <row r="48" spans="1:21" x14ac:dyDescent="0.25">
      <c r="A48" s="42"/>
      <c r="B48" s="63"/>
      <c r="C48" s="63"/>
      <c r="D48" s="42"/>
      <c r="E48" s="42"/>
      <c r="F48" s="42"/>
      <c r="G48" s="42"/>
      <c r="H48" s="42"/>
      <c r="I48" s="42"/>
      <c r="J48" s="42"/>
      <c r="K48" s="42"/>
      <c r="L48" s="42"/>
      <c r="M48" s="42"/>
      <c r="N48" s="42"/>
      <c r="O48" s="42"/>
      <c r="P48" s="42"/>
    </row>
    <row r="49" spans="1:16" x14ac:dyDescent="0.25">
      <c r="A49" s="42"/>
      <c r="B49" s="63"/>
      <c r="C49" s="63"/>
      <c r="D49" s="42"/>
      <c r="E49" s="42"/>
      <c r="F49" s="42"/>
      <c r="G49" s="42"/>
      <c r="H49" s="42"/>
      <c r="I49" s="42"/>
      <c r="J49" s="42"/>
      <c r="K49" s="42"/>
      <c r="L49" s="42"/>
      <c r="M49" s="42"/>
      <c r="N49" s="42"/>
      <c r="O49" s="42"/>
      <c r="P49" s="42"/>
    </row>
    <row r="50" spans="1:16" x14ac:dyDescent="0.25">
      <c r="A50" s="42"/>
      <c r="B50" s="63"/>
      <c r="C50" s="63"/>
      <c r="D50" s="42"/>
      <c r="E50" s="42"/>
      <c r="F50" s="42"/>
      <c r="G50" s="42"/>
      <c r="H50" s="42"/>
      <c r="I50" s="42"/>
      <c r="J50" s="42"/>
      <c r="K50" s="42"/>
      <c r="L50" s="42"/>
      <c r="M50" s="42"/>
      <c r="N50" s="42"/>
      <c r="O50" s="42"/>
      <c r="P50" s="42"/>
    </row>
    <row r="51" spans="1:16" x14ac:dyDescent="0.25">
      <c r="A51" s="42"/>
      <c r="B51" s="63"/>
      <c r="C51" s="63"/>
      <c r="D51" s="42"/>
      <c r="E51" s="42"/>
      <c r="F51" s="42"/>
      <c r="G51" s="42"/>
      <c r="H51" s="42"/>
      <c r="I51" s="42"/>
      <c r="J51" s="42"/>
      <c r="K51" s="42"/>
      <c r="L51" s="42"/>
      <c r="M51" s="42"/>
      <c r="N51" s="42"/>
      <c r="O51" s="42"/>
      <c r="P51" s="42"/>
    </row>
    <row r="52" spans="1:16" x14ac:dyDescent="0.25">
      <c r="A52" s="42"/>
      <c r="B52" s="63"/>
      <c r="C52" s="63"/>
      <c r="D52" s="42"/>
      <c r="E52" s="42"/>
      <c r="F52" s="42"/>
      <c r="G52" s="42"/>
      <c r="H52" s="42"/>
      <c r="I52" s="42"/>
      <c r="J52" s="42"/>
      <c r="K52" s="42"/>
      <c r="L52" s="42"/>
      <c r="M52" s="42"/>
      <c r="N52" s="42"/>
      <c r="O52" s="42"/>
      <c r="P52" s="42"/>
    </row>
    <row r="53" spans="1:16" x14ac:dyDescent="0.25">
      <c r="A53" s="42"/>
      <c r="B53" s="63"/>
      <c r="C53" s="63"/>
      <c r="D53" s="42"/>
      <c r="E53" s="42"/>
      <c r="F53" s="42"/>
      <c r="G53" s="42"/>
      <c r="H53" s="42"/>
      <c r="I53" s="42"/>
      <c r="J53" s="42"/>
      <c r="K53" s="42"/>
      <c r="L53" s="42"/>
      <c r="M53" s="42"/>
      <c r="N53" s="42"/>
      <c r="O53" s="42"/>
      <c r="P53" s="42"/>
    </row>
    <row r="54" spans="1:16" x14ac:dyDescent="0.25">
      <c r="A54" s="42"/>
      <c r="B54" s="63"/>
      <c r="C54" s="63"/>
      <c r="D54" s="42"/>
      <c r="E54" s="42"/>
      <c r="F54" s="42"/>
      <c r="G54" s="42"/>
      <c r="H54" s="42"/>
      <c r="I54" s="42"/>
      <c r="J54" s="42"/>
      <c r="K54" s="42"/>
      <c r="L54" s="42"/>
      <c r="M54" s="42"/>
      <c r="N54" s="42"/>
      <c r="O54" s="42"/>
      <c r="P54" s="42"/>
    </row>
    <row r="55" spans="1:16" x14ac:dyDescent="0.25">
      <c r="A55" s="42"/>
      <c r="B55" s="63"/>
      <c r="C55" s="63"/>
      <c r="D55" s="42"/>
      <c r="E55" s="42"/>
      <c r="F55" s="42"/>
      <c r="G55" s="42"/>
      <c r="H55" s="42"/>
      <c r="I55" s="42"/>
      <c r="J55" s="42"/>
      <c r="K55" s="42"/>
      <c r="L55" s="42"/>
      <c r="M55" s="42"/>
      <c r="N55" s="42"/>
      <c r="O55" s="42"/>
      <c r="P55" s="42"/>
    </row>
    <row r="56" spans="1:16" x14ac:dyDescent="0.25">
      <c r="A56" s="42"/>
      <c r="B56" s="63"/>
      <c r="C56" s="63"/>
      <c r="D56" s="42"/>
      <c r="E56" s="42"/>
      <c r="F56" s="42"/>
      <c r="G56" s="42"/>
      <c r="H56" s="42"/>
      <c r="I56" s="42"/>
      <c r="J56" s="42"/>
      <c r="K56" s="42"/>
      <c r="L56" s="42"/>
      <c r="M56" s="42"/>
      <c r="N56" s="42"/>
      <c r="O56" s="42"/>
      <c r="P56" s="42"/>
    </row>
    <row r="57" spans="1:16" x14ac:dyDescent="0.25">
      <c r="A57" s="42"/>
      <c r="B57" s="63"/>
      <c r="C57" s="63"/>
      <c r="D57" s="42"/>
      <c r="E57" s="42"/>
      <c r="F57" s="42"/>
      <c r="G57" s="42"/>
      <c r="H57" s="42"/>
      <c r="I57" s="42"/>
      <c r="J57" s="42"/>
      <c r="K57" s="42"/>
      <c r="L57" s="42"/>
      <c r="M57" s="42"/>
      <c r="N57" s="42"/>
      <c r="O57" s="42"/>
      <c r="P57" s="42"/>
    </row>
    <row r="58" spans="1:16" x14ac:dyDescent="0.25">
      <c r="A58" s="42"/>
      <c r="B58" s="63"/>
      <c r="C58" s="63"/>
      <c r="D58" s="42"/>
      <c r="E58" s="42"/>
      <c r="F58" s="42"/>
      <c r="G58" s="42"/>
      <c r="H58" s="42"/>
      <c r="I58" s="42"/>
      <c r="J58" s="42"/>
      <c r="K58" s="42"/>
      <c r="L58" s="42"/>
      <c r="M58" s="42"/>
      <c r="N58" s="42"/>
      <c r="O58" s="42"/>
      <c r="P58" s="42"/>
    </row>
    <row r="59" spans="1:16" x14ac:dyDescent="0.25">
      <c r="A59" s="42"/>
      <c r="B59" s="63"/>
      <c r="C59" s="63"/>
      <c r="D59" s="42"/>
      <c r="E59" s="42"/>
      <c r="F59" s="42"/>
      <c r="G59" s="42"/>
      <c r="H59" s="42"/>
      <c r="I59" s="42"/>
      <c r="J59" s="42"/>
      <c r="K59" s="42"/>
      <c r="L59" s="42"/>
      <c r="M59" s="42"/>
      <c r="N59" s="42"/>
      <c r="O59" s="42"/>
      <c r="P59" s="42"/>
    </row>
    <row r="60" spans="1:16" x14ac:dyDescent="0.25">
      <c r="A60" s="42"/>
      <c r="B60" s="63"/>
      <c r="C60" s="63"/>
      <c r="D60" s="42"/>
      <c r="E60" s="42"/>
      <c r="F60" s="42"/>
      <c r="G60" s="42"/>
      <c r="H60" s="42"/>
      <c r="I60" s="42"/>
      <c r="J60" s="42"/>
      <c r="K60" s="42"/>
      <c r="L60" s="42"/>
      <c r="M60" s="42"/>
      <c r="N60" s="42"/>
      <c r="O60" s="42"/>
      <c r="P60" s="42"/>
    </row>
    <row r="61" spans="1:16" x14ac:dyDescent="0.25">
      <c r="A61" s="42"/>
      <c r="B61" s="63"/>
      <c r="C61" s="63"/>
      <c r="D61" s="42"/>
      <c r="E61" s="42"/>
      <c r="F61" s="42"/>
      <c r="G61" s="42"/>
      <c r="H61" s="42"/>
      <c r="I61" s="42"/>
      <c r="J61" s="42"/>
      <c r="K61" s="42"/>
      <c r="L61" s="42"/>
      <c r="M61" s="42"/>
      <c r="N61" s="42"/>
      <c r="O61" s="42"/>
      <c r="P61" s="42"/>
    </row>
    <row r="62" spans="1:16" x14ac:dyDescent="0.25">
      <c r="A62" s="42"/>
      <c r="B62" s="63"/>
      <c r="C62" s="63"/>
      <c r="D62" s="42"/>
      <c r="E62" s="42"/>
      <c r="F62" s="42"/>
      <c r="G62" s="42"/>
      <c r="H62" s="42"/>
      <c r="I62" s="42"/>
      <c r="J62" s="42"/>
      <c r="K62" s="42"/>
      <c r="L62" s="42"/>
      <c r="M62" s="42"/>
      <c r="N62" s="42"/>
      <c r="O62" s="42"/>
      <c r="P62" s="42"/>
    </row>
    <row r="63" spans="1:16" x14ac:dyDescent="0.25">
      <c r="A63" s="42"/>
      <c r="B63" s="63"/>
      <c r="C63" s="63"/>
      <c r="D63" s="42"/>
      <c r="E63" s="42"/>
      <c r="F63" s="42"/>
      <c r="G63" s="42"/>
      <c r="H63" s="42"/>
      <c r="I63" s="42"/>
      <c r="J63" s="42"/>
      <c r="K63" s="42"/>
      <c r="L63" s="42"/>
      <c r="M63" s="42"/>
      <c r="N63" s="42"/>
      <c r="O63" s="42"/>
      <c r="P63" s="42"/>
    </row>
    <row r="64" spans="1:16" x14ac:dyDescent="0.25">
      <c r="A64" s="42"/>
      <c r="B64" s="63"/>
      <c r="C64" s="63"/>
      <c r="D64" s="42"/>
      <c r="E64" s="42"/>
      <c r="F64" s="42"/>
      <c r="G64" s="42"/>
      <c r="H64" s="42"/>
      <c r="I64" s="42"/>
      <c r="J64" s="42"/>
      <c r="K64" s="42"/>
      <c r="L64" s="42"/>
      <c r="M64" s="42"/>
      <c r="N64" s="42"/>
      <c r="O64" s="42"/>
      <c r="P64" s="42"/>
    </row>
    <row r="65" spans="1:16" x14ac:dyDescent="0.25">
      <c r="A65" s="42"/>
      <c r="B65" s="63"/>
      <c r="C65" s="63"/>
      <c r="D65" s="42"/>
      <c r="E65" s="42"/>
      <c r="F65" s="42"/>
      <c r="G65" s="42"/>
      <c r="H65" s="42"/>
      <c r="I65" s="42"/>
      <c r="J65" s="42"/>
      <c r="K65" s="42"/>
      <c r="L65" s="42"/>
      <c r="M65" s="42"/>
      <c r="N65" s="42"/>
      <c r="O65" s="42"/>
      <c r="P65" s="42"/>
    </row>
    <row r="66" spans="1:16" x14ac:dyDescent="0.25">
      <c r="A66" s="42"/>
      <c r="B66" s="63"/>
      <c r="C66" s="63"/>
      <c r="D66" s="42"/>
      <c r="E66" s="42"/>
      <c r="F66" s="42"/>
      <c r="G66" s="42"/>
      <c r="H66" s="42"/>
      <c r="I66" s="42"/>
      <c r="J66" s="42"/>
      <c r="K66" s="42"/>
      <c r="L66" s="42"/>
      <c r="M66" s="42"/>
      <c r="N66" s="42"/>
      <c r="O66" s="42"/>
      <c r="P66" s="42"/>
    </row>
    <row r="67" spans="1:16" x14ac:dyDescent="0.25">
      <c r="A67" s="42"/>
      <c r="B67" s="63"/>
      <c r="C67" s="63"/>
      <c r="D67" s="42"/>
      <c r="E67" s="42"/>
      <c r="F67" s="42"/>
      <c r="G67" s="42"/>
      <c r="H67" s="42"/>
      <c r="I67" s="42"/>
      <c r="J67" s="42"/>
      <c r="K67" s="42"/>
      <c r="L67" s="42"/>
      <c r="M67" s="42"/>
      <c r="N67" s="42"/>
      <c r="O67" s="42"/>
      <c r="P67" s="42"/>
    </row>
    <row r="68" spans="1:16" x14ac:dyDescent="0.25">
      <c r="A68" s="42"/>
      <c r="B68" s="63"/>
      <c r="C68" s="63"/>
      <c r="D68" s="42"/>
      <c r="E68" s="42"/>
      <c r="F68" s="42"/>
      <c r="G68" s="42"/>
      <c r="H68" s="42"/>
      <c r="I68" s="42"/>
      <c r="J68" s="42"/>
      <c r="K68" s="42"/>
      <c r="L68" s="42"/>
      <c r="M68" s="42"/>
      <c r="N68" s="42"/>
      <c r="O68" s="42"/>
      <c r="P68" s="42"/>
    </row>
    <row r="69" spans="1:16" x14ac:dyDescent="0.25">
      <c r="A69" s="42"/>
      <c r="B69" s="63"/>
      <c r="C69" s="63"/>
      <c r="D69" s="42"/>
      <c r="E69" s="42"/>
      <c r="F69" s="42"/>
      <c r="G69" s="42"/>
      <c r="H69" s="42"/>
      <c r="I69" s="42"/>
      <c r="J69" s="42"/>
      <c r="K69" s="42"/>
      <c r="L69" s="42"/>
      <c r="M69" s="42"/>
      <c r="N69" s="42"/>
      <c r="O69" s="42"/>
      <c r="P69" s="42"/>
    </row>
    <row r="70" spans="1:16" x14ac:dyDescent="0.25">
      <c r="A70" s="42"/>
      <c r="B70" s="63"/>
      <c r="C70" s="63"/>
      <c r="D70" s="42"/>
      <c r="E70" s="42"/>
      <c r="F70" s="42"/>
      <c r="G70" s="42"/>
      <c r="H70" s="42"/>
      <c r="I70" s="42"/>
      <c r="J70" s="42"/>
      <c r="K70" s="42"/>
      <c r="L70" s="42"/>
      <c r="M70" s="42"/>
      <c r="N70" s="42"/>
      <c r="O70" s="42"/>
      <c r="P70" s="42"/>
    </row>
    <row r="71" spans="1:16" x14ac:dyDescent="0.25">
      <c r="A71" s="42"/>
      <c r="B71" s="63"/>
      <c r="C71" s="63"/>
      <c r="D71" s="42"/>
      <c r="E71" s="42"/>
      <c r="F71" s="42"/>
      <c r="G71" s="42"/>
      <c r="H71" s="42"/>
      <c r="I71" s="42"/>
      <c r="J71" s="42"/>
      <c r="K71" s="42"/>
      <c r="L71" s="42"/>
      <c r="M71" s="42"/>
      <c r="N71" s="42"/>
      <c r="O71" s="42"/>
      <c r="P71" s="42"/>
    </row>
    <row r="72" spans="1:16" x14ac:dyDescent="0.25">
      <c r="A72" s="42"/>
      <c r="B72" s="63"/>
      <c r="C72" s="63"/>
      <c r="D72" s="42"/>
      <c r="E72" s="42"/>
      <c r="F72" s="42"/>
      <c r="G72" s="42"/>
      <c r="H72" s="42"/>
      <c r="I72" s="42"/>
      <c r="J72" s="42"/>
      <c r="K72" s="42"/>
      <c r="L72" s="42"/>
      <c r="M72" s="42"/>
      <c r="N72" s="42"/>
      <c r="O72" s="42"/>
      <c r="P72" s="42"/>
    </row>
    <row r="73" spans="1:16" x14ac:dyDescent="0.25">
      <c r="A73" s="42"/>
      <c r="B73" s="63"/>
      <c r="C73" s="63"/>
      <c r="D73" s="42"/>
      <c r="E73" s="42"/>
      <c r="F73" s="42"/>
      <c r="G73" s="42"/>
      <c r="H73" s="42"/>
      <c r="I73" s="42"/>
      <c r="J73" s="42"/>
      <c r="K73" s="42"/>
      <c r="L73" s="42"/>
      <c r="M73" s="42"/>
      <c r="N73" s="42"/>
      <c r="O73" s="42"/>
      <c r="P73" s="42"/>
    </row>
    <row r="74" spans="1:16" x14ac:dyDescent="0.25">
      <c r="A74" s="42"/>
      <c r="B74" s="63"/>
      <c r="C74" s="63"/>
      <c r="D74" s="42"/>
      <c r="E74" s="42"/>
      <c r="F74" s="42"/>
      <c r="G74" s="42"/>
      <c r="H74" s="42"/>
      <c r="I74" s="42"/>
      <c r="J74" s="42"/>
      <c r="K74" s="42"/>
      <c r="L74" s="42"/>
      <c r="M74" s="42"/>
      <c r="N74" s="42"/>
      <c r="O74" s="42"/>
      <c r="P74" s="42"/>
    </row>
    <row r="75" spans="1:16" x14ac:dyDescent="0.25">
      <c r="A75" s="42"/>
      <c r="B75" s="63"/>
      <c r="C75" s="63"/>
      <c r="D75" s="42"/>
      <c r="E75" s="42"/>
      <c r="F75" s="42"/>
      <c r="G75" s="42"/>
      <c r="H75" s="42"/>
      <c r="I75" s="42"/>
      <c r="J75" s="42"/>
      <c r="K75" s="42"/>
      <c r="L75" s="42"/>
      <c r="M75" s="42"/>
      <c r="N75" s="42"/>
      <c r="O75" s="42"/>
      <c r="P75" s="42"/>
    </row>
    <row r="76" spans="1:16" x14ac:dyDescent="0.25">
      <c r="A76" s="42"/>
      <c r="B76" s="63"/>
      <c r="C76" s="63"/>
      <c r="D76" s="42"/>
      <c r="E76" s="42"/>
      <c r="F76" s="42"/>
      <c r="G76" s="42"/>
      <c r="H76" s="42"/>
      <c r="I76" s="42"/>
      <c r="J76" s="42"/>
      <c r="K76" s="42"/>
      <c r="L76" s="42"/>
      <c r="M76" s="42"/>
      <c r="N76" s="42"/>
      <c r="O76" s="42"/>
      <c r="P76" s="42"/>
    </row>
    <row r="77" spans="1:16" x14ac:dyDescent="0.25">
      <c r="A77" s="42"/>
      <c r="B77" s="63"/>
      <c r="C77" s="63"/>
      <c r="D77" s="42"/>
      <c r="E77" s="42"/>
      <c r="F77" s="42"/>
      <c r="G77" s="42"/>
      <c r="H77" s="42"/>
      <c r="I77" s="42"/>
      <c r="J77" s="42"/>
      <c r="K77" s="42"/>
      <c r="L77" s="42"/>
      <c r="M77" s="42"/>
      <c r="N77" s="42"/>
      <c r="O77" s="42"/>
      <c r="P77" s="42"/>
    </row>
    <row r="78" spans="1:16" x14ac:dyDescent="0.25">
      <c r="A78" s="42"/>
      <c r="B78" s="63"/>
      <c r="C78" s="63"/>
      <c r="D78" s="42"/>
      <c r="E78" s="42"/>
      <c r="F78" s="42"/>
      <c r="G78" s="42"/>
      <c r="H78" s="42"/>
      <c r="I78" s="42"/>
      <c r="J78" s="42"/>
      <c r="K78" s="42"/>
      <c r="L78" s="42"/>
      <c r="M78" s="42"/>
      <c r="N78" s="42"/>
      <c r="O78" s="42"/>
      <c r="P78" s="42"/>
    </row>
    <row r="79" spans="1:16" x14ac:dyDescent="0.25">
      <c r="A79" s="42"/>
      <c r="B79" s="63"/>
      <c r="C79" s="63"/>
      <c r="D79" s="42"/>
      <c r="E79" s="42"/>
      <c r="F79" s="42"/>
      <c r="G79" s="42"/>
      <c r="H79" s="42"/>
      <c r="I79" s="42"/>
      <c r="J79" s="42"/>
      <c r="K79" s="42"/>
      <c r="L79" s="42"/>
      <c r="M79" s="42"/>
      <c r="N79" s="42"/>
      <c r="O79" s="42"/>
      <c r="P79" s="42"/>
    </row>
    <row r="80" spans="1:16" x14ac:dyDescent="0.25">
      <c r="A80" s="42"/>
      <c r="B80" s="63"/>
      <c r="C80" s="63"/>
      <c r="D80" s="42"/>
      <c r="E80" s="42"/>
      <c r="F80" s="42"/>
      <c r="G80" s="42"/>
      <c r="H80" s="42"/>
      <c r="I80" s="42"/>
      <c r="J80" s="42"/>
      <c r="K80" s="42"/>
      <c r="L80" s="42"/>
      <c r="M80" s="42"/>
      <c r="N80" s="42"/>
      <c r="O80" s="42"/>
      <c r="P80" s="42"/>
    </row>
    <row r="81" spans="1:16" x14ac:dyDescent="0.25">
      <c r="A81" s="42"/>
      <c r="B81" s="63"/>
      <c r="C81" s="63"/>
      <c r="D81" s="42"/>
      <c r="E81" s="42"/>
      <c r="F81" s="42"/>
      <c r="G81" s="42"/>
      <c r="H81" s="42"/>
      <c r="I81" s="42"/>
      <c r="J81" s="42"/>
      <c r="K81" s="42"/>
      <c r="L81" s="42"/>
      <c r="M81" s="42"/>
      <c r="N81" s="42"/>
      <c r="O81" s="42"/>
      <c r="P81" s="42"/>
    </row>
    <row r="82" spans="1:16" x14ac:dyDescent="0.25">
      <c r="A82" s="42"/>
      <c r="B82" s="63"/>
      <c r="C82" s="63"/>
      <c r="D82" s="42"/>
      <c r="E82" s="42"/>
      <c r="F82" s="42"/>
      <c r="G82" s="42"/>
      <c r="H82" s="42"/>
      <c r="I82" s="42"/>
      <c r="J82" s="42"/>
      <c r="K82" s="42"/>
      <c r="L82" s="42"/>
      <c r="M82" s="42"/>
      <c r="N82" s="42"/>
      <c r="O82" s="42"/>
      <c r="P82" s="42"/>
    </row>
    <row r="83" spans="1:16" x14ac:dyDescent="0.25">
      <c r="A83" s="42"/>
      <c r="B83" s="63"/>
      <c r="C83" s="63"/>
      <c r="D83" s="42"/>
      <c r="E83" s="42"/>
      <c r="F83" s="42"/>
      <c r="G83" s="42"/>
      <c r="H83" s="42"/>
      <c r="I83" s="42"/>
      <c r="J83" s="42"/>
      <c r="K83" s="42"/>
      <c r="L83" s="42"/>
      <c r="M83" s="42"/>
      <c r="N83" s="42"/>
      <c r="O83" s="42"/>
      <c r="P83" s="42"/>
    </row>
    <row r="84" spans="1:16" x14ac:dyDescent="0.25">
      <c r="A84" s="42"/>
      <c r="B84" s="63"/>
      <c r="C84" s="63"/>
      <c r="D84" s="42"/>
      <c r="E84" s="42"/>
      <c r="F84" s="42"/>
      <c r="G84" s="42"/>
      <c r="H84" s="42"/>
      <c r="I84" s="42"/>
      <c r="J84" s="42"/>
      <c r="K84" s="42"/>
      <c r="L84" s="42"/>
      <c r="M84" s="42"/>
      <c r="N84" s="42"/>
      <c r="O84" s="42"/>
      <c r="P84" s="42"/>
    </row>
    <row r="85" spans="1:16" x14ac:dyDescent="0.25">
      <c r="A85" s="42"/>
      <c r="B85" s="63"/>
      <c r="C85" s="63"/>
      <c r="D85" s="42"/>
      <c r="E85" s="42"/>
      <c r="F85" s="42"/>
      <c r="G85" s="42"/>
      <c r="H85" s="42"/>
      <c r="I85" s="42"/>
      <c r="J85" s="42"/>
      <c r="K85" s="42"/>
      <c r="L85" s="42"/>
      <c r="M85" s="42"/>
      <c r="N85" s="42"/>
      <c r="O85" s="42"/>
      <c r="P85" s="42"/>
    </row>
    <row r="86" spans="1:16" x14ac:dyDescent="0.25">
      <c r="A86" s="42"/>
      <c r="B86" s="63"/>
      <c r="C86" s="63"/>
      <c r="D86" s="42"/>
      <c r="E86" s="42"/>
      <c r="F86" s="42"/>
      <c r="G86" s="42"/>
      <c r="H86" s="42"/>
      <c r="I86" s="42"/>
      <c r="J86" s="42"/>
      <c r="K86" s="42"/>
      <c r="L86" s="42"/>
      <c r="M86" s="42"/>
      <c r="N86" s="42"/>
      <c r="O86" s="42"/>
      <c r="P86" s="42"/>
    </row>
    <row r="87" spans="1:16" x14ac:dyDescent="0.25">
      <c r="A87" s="42"/>
      <c r="B87" s="63"/>
      <c r="C87" s="63"/>
      <c r="D87" s="42"/>
      <c r="E87" s="42"/>
      <c r="F87" s="42"/>
      <c r="G87" s="42"/>
      <c r="H87" s="42"/>
      <c r="I87" s="42"/>
      <c r="J87" s="42"/>
      <c r="K87" s="42"/>
      <c r="L87" s="42"/>
      <c r="M87" s="42"/>
      <c r="N87" s="42"/>
      <c r="O87" s="42"/>
      <c r="P87" s="42"/>
    </row>
    <row r="88" spans="1:16" x14ac:dyDescent="0.25">
      <c r="A88" s="42"/>
      <c r="B88" s="63"/>
      <c r="C88" s="63"/>
      <c r="D88" s="42"/>
      <c r="E88" s="42"/>
      <c r="F88" s="42"/>
      <c r="G88" s="42"/>
      <c r="H88" s="42"/>
      <c r="I88" s="42"/>
      <c r="J88" s="42"/>
      <c r="K88" s="42"/>
      <c r="L88" s="42"/>
      <c r="M88" s="42"/>
      <c r="N88" s="42"/>
      <c r="O88" s="42"/>
      <c r="P88" s="42"/>
    </row>
    <row r="89" spans="1:16" x14ac:dyDescent="0.25">
      <c r="A89" s="42"/>
      <c r="B89" s="63"/>
      <c r="C89" s="63"/>
      <c r="D89" s="42"/>
      <c r="E89" s="42"/>
      <c r="F89" s="42"/>
      <c r="G89" s="42"/>
      <c r="H89" s="42"/>
      <c r="I89" s="42"/>
      <c r="J89" s="42"/>
      <c r="K89" s="42"/>
      <c r="L89" s="42"/>
      <c r="M89" s="42"/>
      <c r="N89" s="42"/>
      <c r="O89" s="42"/>
      <c r="P89" s="42"/>
    </row>
    <row r="90" spans="1:16" x14ac:dyDescent="0.25">
      <c r="A90" s="42"/>
      <c r="B90" s="63"/>
      <c r="C90" s="63"/>
      <c r="D90" s="42"/>
      <c r="E90" s="42"/>
      <c r="F90" s="42"/>
      <c r="G90" s="42"/>
      <c r="H90" s="42"/>
      <c r="I90" s="42"/>
      <c r="J90" s="42"/>
      <c r="K90" s="42"/>
      <c r="L90" s="42"/>
      <c r="M90" s="42"/>
      <c r="N90" s="42"/>
      <c r="O90" s="42"/>
      <c r="P90" s="42"/>
    </row>
    <row r="91" spans="1:16" x14ac:dyDescent="0.25">
      <c r="A91" s="42"/>
      <c r="B91" s="63"/>
      <c r="C91" s="63"/>
      <c r="D91" s="42"/>
      <c r="E91" s="42"/>
      <c r="F91" s="42"/>
      <c r="G91" s="42"/>
      <c r="H91" s="42"/>
      <c r="I91" s="42"/>
      <c r="J91" s="42"/>
      <c r="K91" s="42"/>
      <c r="L91" s="42"/>
      <c r="M91" s="42"/>
      <c r="N91" s="42"/>
      <c r="O91" s="42"/>
      <c r="P91" s="42"/>
    </row>
    <row r="92" spans="1:16" x14ac:dyDescent="0.25">
      <c r="A92" s="42"/>
      <c r="B92" s="63"/>
      <c r="C92" s="63"/>
      <c r="D92" s="42"/>
      <c r="E92" s="42"/>
      <c r="F92" s="42"/>
      <c r="G92" s="42"/>
      <c r="H92" s="42"/>
      <c r="I92" s="42"/>
      <c r="J92" s="42"/>
      <c r="K92" s="42"/>
      <c r="L92" s="42"/>
      <c r="M92" s="42"/>
      <c r="N92" s="42"/>
      <c r="O92" s="42"/>
      <c r="P92" s="42"/>
    </row>
    <row r="93" spans="1:16" x14ac:dyDescent="0.25">
      <c r="A93" s="42"/>
      <c r="B93" s="63"/>
      <c r="C93" s="63"/>
      <c r="D93" s="42"/>
      <c r="E93" s="42"/>
      <c r="F93" s="42"/>
      <c r="G93" s="42"/>
      <c r="H93" s="42"/>
      <c r="I93" s="42"/>
      <c r="J93" s="42"/>
      <c r="K93" s="42"/>
      <c r="L93" s="42"/>
      <c r="M93" s="42"/>
      <c r="N93" s="42"/>
      <c r="O93" s="42"/>
      <c r="P93" s="42"/>
    </row>
    <row r="94" spans="1:16" x14ac:dyDescent="0.25">
      <c r="A94" s="42"/>
      <c r="B94" s="63"/>
      <c r="C94" s="63"/>
      <c r="D94" s="42"/>
      <c r="E94" s="42"/>
      <c r="F94" s="42"/>
      <c r="G94" s="42"/>
      <c r="H94" s="42"/>
      <c r="I94" s="42"/>
      <c r="J94" s="42"/>
      <c r="K94" s="42"/>
      <c r="L94" s="42"/>
      <c r="M94" s="42"/>
      <c r="N94" s="42"/>
      <c r="O94" s="42"/>
      <c r="P94" s="42"/>
    </row>
    <row r="95" spans="1:16" x14ac:dyDescent="0.25">
      <c r="A95" s="42"/>
      <c r="B95" s="63"/>
      <c r="C95" s="63"/>
      <c r="D95" s="42"/>
      <c r="E95" s="42"/>
      <c r="F95" s="42"/>
      <c r="G95" s="42"/>
      <c r="H95" s="42"/>
      <c r="I95" s="42"/>
      <c r="J95" s="42"/>
      <c r="K95" s="42"/>
      <c r="L95" s="42"/>
      <c r="M95" s="42"/>
      <c r="N95" s="42"/>
      <c r="O95" s="42"/>
      <c r="P95" s="42"/>
    </row>
    <row r="96" spans="1:16" x14ac:dyDescent="0.25">
      <c r="A96" s="42"/>
      <c r="B96" s="63"/>
      <c r="C96" s="63"/>
      <c r="D96" s="42"/>
      <c r="E96" s="42"/>
      <c r="F96" s="42"/>
      <c r="G96" s="42"/>
      <c r="H96" s="42"/>
      <c r="I96" s="42"/>
      <c r="J96" s="42"/>
      <c r="K96" s="42"/>
      <c r="L96" s="42"/>
      <c r="M96" s="42"/>
      <c r="N96" s="42"/>
      <c r="O96" s="42"/>
      <c r="P96" s="42"/>
    </row>
    <row r="97" spans="1:16" x14ac:dyDescent="0.25">
      <c r="A97" s="42"/>
      <c r="B97" s="63"/>
      <c r="C97" s="63"/>
      <c r="D97" s="42"/>
      <c r="E97" s="42"/>
      <c r="F97" s="42"/>
      <c r="G97" s="42"/>
      <c r="H97" s="42"/>
      <c r="I97" s="42"/>
      <c r="J97" s="42"/>
      <c r="K97" s="42"/>
      <c r="L97" s="42"/>
      <c r="M97" s="42"/>
      <c r="N97" s="42"/>
      <c r="O97" s="42"/>
      <c r="P97" s="42"/>
    </row>
    <row r="98" spans="1:16" x14ac:dyDescent="0.25">
      <c r="A98" s="42"/>
      <c r="B98" s="63"/>
      <c r="C98" s="63"/>
      <c r="D98" s="42"/>
      <c r="E98" s="42"/>
      <c r="F98" s="42"/>
      <c r="G98" s="42"/>
      <c r="H98" s="42"/>
      <c r="I98" s="42"/>
      <c r="J98" s="42"/>
      <c r="K98" s="42"/>
      <c r="L98" s="42"/>
      <c r="M98" s="42"/>
      <c r="N98" s="42"/>
      <c r="O98" s="42"/>
      <c r="P98" s="42"/>
    </row>
    <row r="99" spans="1:16" x14ac:dyDescent="0.25">
      <c r="A99" s="42"/>
      <c r="B99" s="63"/>
      <c r="C99" s="63"/>
      <c r="D99" s="42"/>
      <c r="E99" s="42"/>
      <c r="F99" s="42"/>
      <c r="G99" s="42"/>
      <c r="H99" s="42"/>
      <c r="I99" s="42"/>
      <c r="J99" s="42"/>
      <c r="K99" s="42"/>
      <c r="L99" s="42"/>
      <c r="M99" s="42"/>
      <c r="N99" s="42"/>
      <c r="O99" s="42"/>
      <c r="P99" s="42"/>
    </row>
    <row r="100" spans="1:16" x14ac:dyDescent="0.25">
      <c r="A100" s="42"/>
      <c r="B100" s="63"/>
      <c r="C100" s="63"/>
      <c r="D100" s="42"/>
      <c r="E100" s="42"/>
      <c r="F100" s="42"/>
      <c r="G100" s="42"/>
      <c r="H100" s="42"/>
      <c r="I100" s="42"/>
      <c r="J100" s="42"/>
      <c r="K100" s="42"/>
      <c r="L100" s="42"/>
      <c r="M100" s="42"/>
      <c r="N100" s="42"/>
      <c r="O100" s="42"/>
      <c r="P100" s="42"/>
    </row>
    <row r="101" spans="1:16" x14ac:dyDescent="0.25">
      <c r="A101" s="42"/>
      <c r="B101" s="63"/>
      <c r="C101" s="63"/>
      <c r="D101" s="42"/>
      <c r="E101" s="42"/>
      <c r="F101" s="42"/>
      <c r="G101" s="42"/>
      <c r="H101" s="42"/>
      <c r="I101" s="42"/>
      <c r="J101" s="42"/>
      <c r="K101" s="42"/>
      <c r="L101" s="42"/>
      <c r="M101" s="42"/>
      <c r="N101" s="42"/>
      <c r="O101" s="42"/>
      <c r="P101" s="42"/>
    </row>
    <row r="102" spans="1:16" x14ac:dyDescent="0.25">
      <c r="A102" s="42"/>
      <c r="B102" s="63"/>
      <c r="C102" s="63"/>
      <c r="D102" s="42"/>
      <c r="E102" s="42"/>
      <c r="F102" s="42"/>
      <c r="G102" s="42"/>
      <c r="H102" s="42"/>
      <c r="I102" s="42"/>
      <c r="J102" s="42"/>
      <c r="K102" s="42"/>
      <c r="L102" s="42"/>
      <c r="M102" s="42"/>
      <c r="N102" s="42"/>
      <c r="O102" s="42"/>
      <c r="P102" s="42"/>
    </row>
    <row r="103" spans="1:16" x14ac:dyDescent="0.25">
      <c r="A103" s="42"/>
      <c r="B103" s="63"/>
      <c r="C103" s="63"/>
      <c r="D103" s="42"/>
      <c r="E103" s="42"/>
      <c r="F103" s="42"/>
      <c r="G103" s="42"/>
      <c r="H103" s="42"/>
      <c r="I103" s="42"/>
      <c r="J103" s="42"/>
      <c r="K103" s="42"/>
      <c r="L103" s="42"/>
      <c r="M103" s="42"/>
      <c r="N103" s="42"/>
      <c r="O103" s="42"/>
      <c r="P103" s="42"/>
    </row>
    <row r="104" spans="1:16" x14ac:dyDescent="0.25">
      <c r="A104" s="42"/>
      <c r="B104" s="63"/>
      <c r="C104" s="63"/>
      <c r="D104" s="42"/>
      <c r="E104" s="42"/>
      <c r="F104" s="42"/>
      <c r="G104" s="42"/>
      <c r="H104" s="42"/>
      <c r="I104" s="42"/>
      <c r="J104" s="42"/>
      <c r="K104" s="42"/>
      <c r="L104" s="42"/>
      <c r="M104" s="42"/>
      <c r="N104" s="42"/>
      <c r="O104" s="42"/>
      <c r="P104" s="42"/>
    </row>
    <row r="105" spans="1:16" x14ac:dyDescent="0.25">
      <c r="A105" s="42"/>
      <c r="B105" s="63"/>
      <c r="C105" s="63"/>
      <c r="D105" s="42"/>
      <c r="E105" s="42"/>
      <c r="F105" s="42"/>
      <c r="G105" s="42"/>
      <c r="H105" s="42"/>
      <c r="I105" s="42"/>
      <c r="J105" s="42"/>
      <c r="K105" s="42"/>
      <c r="L105" s="42"/>
      <c r="M105" s="42"/>
      <c r="N105" s="42"/>
      <c r="O105" s="42"/>
      <c r="P105" s="42"/>
    </row>
    <row r="106" spans="1:16" x14ac:dyDescent="0.25">
      <c r="A106" s="42"/>
      <c r="B106" s="63"/>
      <c r="C106" s="63"/>
      <c r="D106" s="42"/>
      <c r="E106" s="42"/>
      <c r="F106" s="42"/>
      <c r="G106" s="42"/>
      <c r="H106" s="42"/>
      <c r="I106" s="42"/>
      <c r="J106" s="42"/>
      <c r="K106" s="42"/>
      <c r="L106" s="42"/>
      <c r="M106" s="42"/>
      <c r="N106" s="42"/>
      <c r="O106" s="42"/>
      <c r="P106" s="42"/>
    </row>
    <row r="107" spans="1:16" x14ac:dyDescent="0.25">
      <c r="A107" s="42"/>
      <c r="B107" s="63"/>
      <c r="C107" s="63"/>
      <c r="D107" s="42"/>
      <c r="E107" s="42"/>
      <c r="F107" s="42"/>
      <c r="G107" s="42"/>
      <c r="H107" s="42"/>
      <c r="I107" s="42"/>
      <c r="J107" s="42"/>
      <c r="K107" s="42"/>
      <c r="L107" s="42"/>
      <c r="M107" s="42"/>
      <c r="N107" s="42"/>
      <c r="O107" s="42"/>
      <c r="P107" s="42"/>
    </row>
    <row r="108" spans="1:16" x14ac:dyDescent="0.25">
      <c r="A108" s="42"/>
      <c r="B108" s="63"/>
      <c r="C108" s="63"/>
      <c r="D108" s="42"/>
      <c r="E108" s="42"/>
      <c r="F108" s="42"/>
      <c r="G108" s="42"/>
      <c r="H108" s="42"/>
      <c r="I108" s="42"/>
      <c r="J108" s="42"/>
      <c r="K108" s="42"/>
      <c r="L108" s="42"/>
      <c r="M108" s="42"/>
      <c r="N108" s="42"/>
      <c r="O108" s="42"/>
      <c r="P108" s="42"/>
    </row>
    <row r="109" spans="1:16" x14ac:dyDescent="0.25">
      <c r="A109" s="42"/>
      <c r="B109" s="63"/>
      <c r="C109" s="63"/>
      <c r="D109" s="42"/>
      <c r="E109" s="42"/>
      <c r="F109" s="42"/>
      <c r="G109" s="42"/>
      <c r="H109" s="42"/>
      <c r="I109" s="42"/>
      <c r="J109" s="42"/>
      <c r="K109" s="42"/>
      <c r="L109" s="42"/>
      <c r="M109" s="42"/>
      <c r="N109" s="42"/>
      <c r="O109" s="42"/>
      <c r="P109" s="42"/>
    </row>
    <row r="110" spans="1:16" x14ac:dyDescent="0.25">
      <c r="A110" s="42"/>
      <c r="B110" s="63"/>
      <c r="C110" s="63"/>
      <c r="D110" s="42"/>
      <c r="E110" s="42"/>
      <c r="F110" s="42"/>
      <c r="G110" s="42"/>
      <c r="H110" s="42"/>
      <c r="I110" s="42"/>
      <c r="J110" s="42"/>
      <c r="K110" s="42"/>
      <c r="L110" s="42"/>
      <c r="M110" s="42"/>
      <c r="N110" s="42"/>
      <c r="O110" s="42"/>
      <c r="P110" s="42"/>
    </row>
    <row r="111" spans="1:16" x14ac:dyDescent="0.25">
      <c r="A111" s="42"/>
      <c r="B111" s="63"/>
      <c r="C111" s="63"/>
      <c r="D111" s="42"/>
      <c r="E111" s="42"/>
      <c r="F111" s="42"/>
      <c r="G111" s="42"/>
      <c r="H111" s="42"/>
      <c r="I111" s="42"/>
      <c r="J111" s="42"/>
      <c r="K111" s="42"/>
      <c r="L111" s="42"/>
      <c r="M111" s="42"/>
      <c r="N111" s="42"/>
      <c r="O111" s="42"/>
      <c r="P111" s="42"/>
    </row>
    <row r="112" spans="1:16" x14ac:dyDescent="0.25">
      <c r="A112" s="42"/>
      <c r="B112" s="63"/>
      <c r="C112" s="63"/>
      <c r="D112" s="42"/>
      <c r="E112" s="42"/>
      <c r="F112" s="42"/>
      <c r="G112" s="42"/>
      <c r="H112" s="42"/>
      <c r="I112" s="42"/>
      <c r="J112" s="42"/>
      <c r="K112" s="42"/>
      <c r="L112" s="42"/>
      <c r="M112" s="42"/>
      <c r="N112" s="42"/>
      <c r="O112" s="42"/>
      <c r="P112" s="42"/>
    </row>
    <row r="113" spans="1:16" x14ac:dyDescent="0.25">
      <c r="A113" s="42"/>
      <c r="B113" s="63"/>
      <c r="C113" s="63"/>
      <c r="D113" s="42"/>
      <c r="E113" s="42"/>
      <c r="F113" s="42"/>
      <c r="G113" s="42"/>
      <c r="H113" s="42"/>
      <c r="I113" s="42"/>
      <c r="J113" s="42"/>
      <c r="K113" s="42"/>
      <c r="L113" s="42"/>
      <c r="M113" s="42"/>
      <c r="N113" s="42"/>
      <c r="O113" s="42"/>
      <c r="P113" s="42"/>
    </row>
    <row r="114" spans="1:16" x14ac:dyDescent="0.25">
      <c r="A114" s="42"/>
      <c r="B114" s="63"/>
      <c r="C114" s="63"/>
      <c r="D114" s="42"/>
      <c r="E114" s="42"/>
      <c r="F114" s="42"/>
      <c r="G114" s="42"/>
      <c r="H114" s="42"/>
      <c r="I114" s="42"/>
      <c r="J114" s="42"/>
      <c r="K114" s="42"/>
      <c r="L114" s="42"/>
      <c r="M114" s="42"/>
      <c r="N114" s="42"/>
      <c r="O114" s="42"/>
      <c r="P114" s="42"/>
    </row>
    <row r="115" spans="1:16" x14ac:dyDescent="0.25">
      <c r="A115" s="42"/>
      <c r="B115" s="63"/>
      <c r="C115" s="63"/>
      <c r="D115" s="42"/>
      <c r="E115" s="42"/>
      <c r="F115" s="42"/>
      <c r="G115" s="42"/>
      <c r="H115" s="42"/>
      <c r="I115" s="42"/>
      <c r="J115" s="42"/>
      <c r="K115" s="42"/>
      <c r="L115" s="42"/>
      <c r="M115" s="42"/>
      <c r="N115" s="42"/>
      <c r="O115" s="42"/>
      <c r="P115" s="42"/>
    </row>
    <row r="116" spans="1:16" x14ac:dyDescent="0.25">
      <c r="A116" s="42"/>
      <c r="B116" s="63"/>
      <c r="C116" s="63"/>
      <c r="D116" s="42"/>
      <c r="E116" s="42"/>
      <c r="F116" s="42"/>
      <c r="G116" s="42"/>
      <c r="H116" s="42"/>
      <c r="I116" s="42"/>
      <c r="J116" s="42"/>
      <c r="K116" s="42"/>
      <c r="L116" s="42"/>
      <c r="M116" s="42"/>
      <c r="N116" s="42"/>
      <c r="O116" s="42"/>
      <c r="P116" s="42"/>
    </row>
    <row r="117" spans="1:16" x14ac:dyDescent="0.25">
      <c r="A117" s="42"/>
      <c r="B117" s="63"/>
      <c r="C117" s="63"/>
      <c r="D117" s="42"/>
      <c r="E117" s="42"/>
      <c r="F117" s="42"/>
      <c r="G117" s="42"/>
      <c r="H117" s="42"/>
      <c r="I117" s="42"/>
      <c r="J117" s="42"/>
      <c r="K117" s="42"/>
      <c r="L117" s="42"/>
      <c r="M117" s="42"/>
      <c r="N117" s="42"/>
      <c r="O117" s="42"/>
      <c r="P117" s="42"/>
    </row>
    <row r="118" spans="1:16" x14ac:dyDescent="0.25">
      <c r="A118" s="42"/>
      <c r="B118" s="63"/>
      <c r="C118" s="63"/>
      <c r="D118" s="42"/>
      <c r="E118" s="42"/>
      <c r="F118" s="42"/>
      <c r="G118" s="42"/>
      <c r="H118" s="42"/>
      <c r="I118" s="42"/>
      <c r="J118" s="42"/>
      <c r="K118" s="42"/>
      <c r="L118" s="42"/>
      <c r="M118" s="42"/>
      <c r="N118" s="42"/>
      <c r="O118" s="42"/>
      <c r="P118" s="42"/>
    </row>
    <row r="119" spans="1:16" x14ac:dyDescent="0.25">
      <c r="A119" s="42"/>
      <c r="B119" s="63"/>
      <c r="C119" s="63"/>
      <c r="D119" s="42"/>
      <c r="E119" s="42"/>
      <c r="F119" s="42"/>
      <c r="G119" s="42"/>
      <c r="H119" s="42"/>
      <c r="I119" s="42"/>
      <c r="J119" s="42"/>
      <c r="K119" s="42"/>
      <c r="L119" s="42"/>
      <c r="M119" s="42"/>
      <c r="N119" s="42"/>
      <c r="O119" s="42"/>
      <c r="P119" s="42"/>
    </row>
    <row r="120" spans="1:16" x14ac:dyDescent="0.25">
      <c r="A120" s="42"/>
      <c r="B120" s="63"/>
      <c r="C120" s="63"/>
      <c r="D120" s="42"/>
      <c r="E120" s="42"/>
      <c r="F120" s="42"/>
      <c r="G120" s="42"/>
      <c r="H120" s="42"/>
      <c r="I120" s="42"/>
      <c r="J120" s="42"/>
      <c r="K120" s="42"/>
      <c r="L120" s="42"/>
      <c r="M120" s="42"/>
      <c r="N120" s="42"/>
      <c r="O120" s="42"/>
      <c r="P120" s="42"/>
    </row>
    <row r="121" spans="1:16" x14ac:dyDescent="0.25">
      <c r="A121" s="42"/>
      <c r="B121" s="63"/>
      <c r="C121" s="63"/>
      <c r="D121" s="42"/>
      <c r="E121" s="42"/>
      <c r="F121" s="42"/>
      <c r="G121" s="42"/>
      <c r="H121" s="42"/>
      <c r="I121" s="42"/>
      <c r="J121" s="42"/>
      <c r="K121" s="42"/>
      <c r="L121" s="42"/>
      <c r="M121" s="42"/>
      <c r="N121" s="42"/>
      <c r="O121" s="42"/>
      <c r="P121" s="42"/>
    </row>
    <row r="122" spans="1:16" x14ac:dyDescent="0.25">
      <c r="A122" s="42"/>
      <c r="B122" s="63"/>
      <c r="C122" s="63"/>
      <c r="D122" s="42"/>
      <c r="E122" s="42"/>
      <c r="F122" s="42"/>
      <c r="G122" s="42"/>
      <c r="H122" s="42"/>
      <c r="I122" s="42"/>
      <c r="J122" s="42"/>
      <c r="K122" s="42"/>
      <c r="L122" s="42"/>
      <c r="M122" s="42"/>
      <c r="N122" s="42"/>
      <c r="O122" s="42"/>
      <c r="P122" s="42"/>
    </row>
    <row r="123" spans="1:16" x14ac:dyDescent="0.25">
      <c r="A123" s="42"/>
      <c r="B123" s="63"/>
      <c r="C123" s="63"/>
      <c r="D123" s="42"/>
      <c r="E123" s="42"/>
      <c r="F123" s="42"/>
      <c r="G123" s="42"/>
      <c r="H123" s="42"/>
      <c r="I123" s="42"/>
      <c r="J123" s="42"/>
      <c r="K123" s="42"/>
      <c r="L123" s="42"/>
      <c r="M123" s="42"/>
      <c r="N123" s="42"/>
      <c r="O123" s="42"/>
      <c r="P123" s="42"/>
    </row>
    <row r="124" spans="1:16" x14ac:dyDescent="0.25">
      <c r="A124" s="42"/>
      <c r="B124" s="63"/>
      <c r="C124" s="63"/>
      <c r="D124" s="42"/>
      <c r="E124" s="42"/>
      <c r="F124" s="42"/>
      <c r="G124" s="42"/>
      <c r="H124" s="42"/>
      <c r="I124" s="42"/>
      <c r="J124" s="42"/>
      <c r="K124" s="42"/>
      <c r="L124" s="42"/>
      <c r="M124" s="42"/>
      <c r="N124" s="42"/>
      <c r="O124" s="42"/>
      <c r="P124" s="42"/>
    </row>
    <row r="125" spans="1:16" x14ac:dyDescent="0.25">
      <c r="A125" s="42"/>
      <c r="B125" s="63"/>
      <c r="C125" s="63"/>
      <c r="D125" s="42"/>
      <c r="E125" s="42"/>
      <c r="F125" s="42"/>
      <c r="G125" s="42"/>
      <c r="H125" s="42"/>
      <c r="I125" s="42"/>
      <c r="J125" s="42"/>
      <c r="K125" s="42"/>
      <c r="L125" s="42"/>
      <c r="M125" s="42"/>
      <c r="N125" s="42"/>
      <c r="O125" s="42"/>
      <c r="P125" s="42"/>
    </row>
    <row r="126" spans="1:16" x14ac:dyDescent="0.25">
      <c r="A126" s="42"/>
      <c r="B126" s="63"/>
      <c r="C126" s="63"/>
      <c r="D126" s="42"/>
      <c r="E126" s="42"/>
      <c r="F126" s="42"/>
      <c r="G126" s="42"/>
      <c r="H126" s="42"/>
      <c r="I126" s="42"/>
      <c r="J126" s="42"/>
      <c r="K126" s="42"/>
      <c r="L126" s="42"/>
      <c r="M126" s="42"/>
      <c r="N126" s="42"/>
      <c r="O126" s="42"/>
      <c r="P126" s="42"/>
    </row>
    <row r="127" spans="1:16" x14ac:dyDescent="0.25">
      <c r="A127" s="42"/>
      <c r="B127" s="63"/>
      <c r="C127" s="63"/>
      <c r="D127" s="42"/>
      <c r="E127" s="42"/>
      <c r="F127" s="42"/>
      <c r="G127" s="42"/>
      <c r="H127" s="42"/>
      <c r="I127" s="42"/>
      <c r="J127" s="42"/>
      <c r="K127" s="42"/>
      <c r="L127" s="42"/>
      <c r="M127" s="42"/>
      <c r="N127" s="42"/>
      <c r="O127" s="42"/>
      <c r="P127" s="42"/>
    </row>
    <row r="128" spans="1:16" x14ac:dyDescent="0.25">
      <c r="A128" s="42"/>
      <c r="B128" s="63"/>
      <c r="C128" s="63"/>
      <c r="D128" s="42"/>
      <c r="E128" s="42"/>
      <c r="F128" s="42"/>
      <c r="G128" s="42"/>
      <c r="H128" s="42"/>
      <c r="I128" s="42"/>
      <c r="J128" s="42"/>
      <c r="K128" s="42"/>
      <c r="L128" s="42"/>
      <c r="M128" s="42"/>
      <c r="N128" s="42"/>
      <c r="O128" s="42"/>
      <c r="P128" s="42"/>
    </row>
    <row r="129" spans="1:16" x14ac:dyDescent="0.25">
      <c r="A129" s="42"/>
      <c r="B129" s="63"/>
      <c r="C129" s="63"/>
      <c r="D129" s="42"/>
      <c r="E129" s="42"/>
      <c r="F129" s="42"/>
      <c r="G129" s="42"/>
      <c r="H129" s="42"/>
      <c r="I129" s="42"/>
      <c r="J129" s="42"/>
      <c r="K129" s="42"/>
      <c r="L129" s="42"/>
      <c r="M129" s="42"/>
      <c r="N129" s="42"/>
      <c r="O129" s="42"/>
      <c r="P129" s="42"/>
    </row>
    <row r="130" spans="1:16" x14ac:dyDescent="0.25">
      <c r="A130" s="42"/>
      <c r="B130" s="63"/>
      <c r="C130" s="63"/>
      <c r="D130" s="42"/>
      <c r="E130" s="42"/>
      <c r="F130" s="42"/>
      <c r="G130" s="42"/>
      <c r="H130" s="42"/>
      <c r="I130" s="42"/>
      <c r="J130" s="42"/>
      <c r="K130" s="42"/>
      <c r="L130" s="42"/>
      <c r="M130" s="42"/>
      <c r="N130" s="42"/>
      <c r="O130" s="42"/>
      <c r="P130" s="42"/>
    </row>
    <row r="131" spans="1:16" x14ac:dyDescent="0.25">
      <c r="A131" s="42"/>
      <c r="B131" s="63"/>
      <c r="C131" s="63"/>
      <c r="D131" s="42"/>
      <c r="E131" s="42"/>
      <c r="F131" s="42"/>
      <c r="G131" s="42"/>
      <c r="H131" s="42"/>
      <c r="I131" s="42"/>
      <c r="J131" s="42"/>
      <c r="K131" s="42"/>
      <c r="L131" s="42"/>
      <c r="M131" s="42"/>
      <c r="N131" s="42"/>
      <c r="O131" s="42"/>
      <c r="P131" s="42"/>
    </row>
    <row r="132" spans="1:16" x14ac:dyDescent="0.25">
      <c r="A132" s="42"/>
      <c r="B132" s="63"/>
      <c r="C132" s="63"/>
      <c r="D132" s="42"/>
      <c r="E132" s="42"/>
      <c r="F132" s="42"/>
      <c r="G132" s="42"/>
      <c r="H132" s="42"/>
      <c r="I132" s="42"/>
      <c r="J132" s="42"/>
      <c r="K132" s="42"/>
      <c r="L132" s="42"/>
      <c r="M132" s="42"/>
      <c r="N132" s="42"/>
      <c r="O132" s="42"/>
      <c r="P132" s="42"/>
    </row>
    <row r="133" spans="1:16" x14ac:dyDescent="0.25">
      <c r="A133" s="42"/>
      <c r="B133" s="63"/>
      <c r="C133" s="63"/>
      <c r="D133" s="42"/>
      <c r="E133" s="42"/>
      <c r="F133" s="42"/>
      <c r="G133" s="42"/>
      <c r="H133" s="42"/>
      <c r="I133" s="42"/>
      <c r="J133" s="42"/>
      <c r="K133" s="42"/>
      <c r="L133" s="42"/>
      <c r="M133" s="42"/>
      <c r="N133" s="42"/>
      <c r="O133" s="42"/>
      <c r="P133" s="42"/>
    </row>
    <row r="134" spans="1:16" x14ac:dyDescent="0.25">
      <c r="A134" s="42"/>
      <c r="B134" s="63"/>
      <c r="C134" s="63"/>
      <c r="D134" s="42"/>
      <c r="E134" s="42"/>
      <c r="F134" s="42"/>
      <c r="G134" s="42"/>
      <c r="H134" s="42"/>
      <c r="I134" s="42"/>
      <c r="J134" s="42"/>
      <c r="K134" s="42"/>
      <c r="L134" s="42"/>
      <c r="M134" s="42"/>
      <c r="N134" s="42"/>
      <c r="O134" s="42"/>
      <c r="P134" s="42"/>
    </row>
    <row r="135" spans="1:16" x14ac:dyDescent="0.25">
      <c r="A135" s="42"/>
      <c r="B135" s="63"/>
      <c r="C135" s="63"/>
      <c r="D135" s="42"/>
      <c r="E135" s="42"/>
      <c r="F135" s="42"/>
      <c r="G135" s="42"/>
      <c r="H135" s="42"/>
      <c r="I135" s="42"/>
      <c r="J135" s="42"/>
      <c r="K135" s="42"/>
      <c r="L135" s="42"/>
      <c r="M135" s="42"/>
      <c r="N135" s="42"/>
      <c r="O135" s="42"/>
      <c r="P135" s="42"/>
    </row>
    <row r="136" spans="1:16" x14ac:dyDescent="0.25">
      <c r="A136" s="42"/>
      <c r="B136" s="63"/>
      <c r="C136" s="63"/>
      <c r="D136" s="42"/>
      <c r="E136" s="42"/>
      <c r="F136" s="42"/>
      <c r="G136" s="42"/>
      <c r="H136" s="42"/>
      <c r="I136" s="42"/>
      <c r="J136" s="42"/>
      <c r="K136" s="42"/>
      <c r="L136" s="42"/>
      <c r="M136" s="42"/>
      <c r="N136" s="42"/>
      <c r="O136" s="42"/>
      <c r="P136" s="42"/>
    </row>
    <row r="137" spans="1:16" x14ac:dyDescent="0.25">
      <c r="A137" s="42"/>
      <c r="B137" s="63"/>
      <c r="C137" s="63"/>
      <c r="D137" s="42"/>
      <c r="E137" s="42"/>
      <c r="F137" s="42"/>
      <c r="G137" s="42"/>
      <c r="H137" s="42"/>
      <c r="I137" s="42"/>
      <c r="J137" s="42"/>
      <c r="K137" s="42"/>
      <c r="L137" s="42"/>
      <c r="M137" s="42"/>
      <c r="N137" s="42"/>
      <c r="O137" s="42"/>
      <c r="P137" s="42"/>
    </row>
    <row r="138" spans="1:16" x14ac:dyDescent="0.25">
      <c r="A138" s="42"/>
      <c r="B138" s="63"/>
      <c r="C138" s="63"/>
      <c r="D138" s="42"/>
      <c r="E138" s="42"/>
      <c r="F138" s="42"/>
      <c r="G138" s="42"/>
      <c r="H138" s="42"/>
      <c r="I138" s="42"/>
      <c r="J138" s="42"/>
      <c r="K138" s="42"/>
      <c r="L138" s="42"/>
      <c r="M138" s="42"/>
      <c r="N138" s="42"/>
      <c r="O138" s="42"/>
      <c r="P138" s="42"/>
    </row>
    <row r="139" spans="1:16" x14ac:dyDescent="0.25">
      <c r="A139" s="42"/>
      <c r="B139" s="63"/>
      <c r="C139" s="63"/>
      <c r="D139" s="42"/>
      <c r="E139" s="42"/>
      <c r="F139" s="42"/>
      <c r="G139" s="42"/>
      <c r="H139" s="42"/>
      <c r="I139" s="42"/>
      <c r="J139" s="42"/>
      <c r="K139" s="42"/>
      <c r="L139" s="42"/>
      <c r="M139" s="42"/>
      <c r="N139" s="42"/>
      <c r="O139" s="42"/>
      <c r="P139" s="42"/>
    </row>
    <row r="140" spans="1:16" x14ac:dyDescent="0.25">
      <c r="A140" s="42"/>
      <c r="B140" s="63"/>
      <c r="C140" s="63"/>
      <c r="D140" s="42"/>
      <c r="E140" s="42"/>
      <c r="F140" s="42"/>
      <c r="G140" s="42"/>
      <c r="H140" s="42"/>
      <c r="I140" s="42"/>
      <c r="J140" s="42"/>
      <c r="K140" s="42"/>
      <c r="L140" s="42"/>
      <c r="M140" s="42"/>
      <c r="N140" s="42"/>
      <c r="O140" s="42"/>
      <c r="P140" s="42"/>
    </row>
    <row r="141" spans="1:16" x14ac:dyDescent="0.25">
      <c r="A141" s="42"/>
      <c r="B141" s="63"/>
      <c r="C141" s="63"/>
      <c r="D141" s="42"/>
      <c r="E141" s="42"/>
      <c r="F141" s="42"/>
      <c r="G141" s="42"/>
      <c r="H141" s="42"/>
      <c r="I141" s="42"/>
      <c r="J141" s="42"/>
      <c r="K141" s="42"/>
      <c r="L141" s="42"/>
      <c r="M141" s="42"/>
      <c r="N141" s="42"/>
      <c r="O141" s="42"/>
      <c r="P141" s="42"/>
    </row>
    <row r="142" spans="1:16" x14ac:dyDescent="0.25">
      <c r="A142" s="42"/>
      <c r="B142" s="63"/>
      <c r="C142" s="63"/>
      <c r="D142" s="42"/>
      <c r="E142" s="42"/>
      <c r="F142" s="42"/>
      <c r="G142" s="42"/>
      <c r="H142" s="42"/>
      <c r="I142" s="42"/>
      <c r="J142" s="42"/>
      <c r="K142" s="42"/>
      <c r="L142" s="42"/>
      <c r="M142" s="42"/>
      <c r="N142" s="42"/>
      <c r="O142" s="42"/>
      <c r="P142" s="42"/>
    </row>
    <row r="143" spans="1:16" x14ac:dyDescent="0.25">
      <c r="A143" s="42"/>
      <c r="B143" s="63"/>
      <c r="C143" s="63"/>
      <c r="D143" s="42"/>
      <c r="E143" s="42"/>
      <c r="F143" s="42"/>
      <c r="G143" s="42"/>
      <c r="H143" s="42"/>
      <c r="I143" s="42"/>
      <c r="J143" s="42"/>
      <c r="K143" s="42"/>
      <c r="L143" s="42"/>
      <c r="M143" s="42"/>
      <c r="N143" s="42"/>
      <c r="O143" s="42"/>
      <c r="P143" s="42"/>
    </row>
    <row r="144" spans="1:16" x14ac:dyDescent="0.25">
      <c r="A144" s="42"/>
      <c r="B144" s="63"/>
      <c r="C144" s="63"/>
      <c r="D144" s="42"/>
      <c r="E144" s="42"/>
      <c r="F144" s="42"/>
      <c r="G144" s="42"/>
      <c r="H144" s="42"/>
      <c r="I144" s="42"/>
      <c r="J144" s="42"/>
      <c r="K144" s="42"/>
      <c r="L144" s="42"/>
      <c r="M144" s="42"/>
      <c r="N144" s="42"/>
      <c r="O144" s="42"/>
      <c r="P144" s="42"/>
    </row>
    <row r="145" spans="1:16" x14ac:dyDescent="0.25">
      <c r="A145" s="42"/>
      <c r="B145" s="63"/>
      <c r="C145" s="63"/>
      <c r="D145" s="42"/>
      <c r="E145" s="42"/>
      <c r="F145" s="42"/>
      <c r="G145" s="42"/>
      <c r="H145" s="42"/>
      <c r="I145" s="42"/>
      <c r="J145" s="42"/>
      <c r="K145" s="42"/>
      <c r="L145" s="42"/>
      <c r="M145" s="42"/>
      <c r="N145" s="42"/>
      <c r="O145" s="42"/>
      <c r="P145" s="42"/>
    </row>
    <row r="146" spans="1:16" x14ac:dyDescent="0.25">
      <c r="A146" s="42"/>
      <c r="B146" s="63"/>
      <c r="C146" s="63"/>
      <c r="D146" s="42"/>
      <c r="E146" s="42"/>
      <c r="F146" s="42"/>
      <c r="G146" s="42"/>
      <c r="H146" s="42"/>
      <c r="I146" s="42"/>
      <c r="J146" s="42"/>
      <c r="K146" s="42"/>
      <c r="L146" s="42"/>
      <c r="M146" s="42"/>
      <c r="N146" s="42"/>
      <c r="O146" s="42"/>
      <c r="P146" s="42"/>
    </row>
    <row r="147" spans="1:16" x14ac:dyDescent="0.25">
      <c r="A147" s="42"/>
      <c r="B147" s="63"/>
      <c r="C147" s="63"/>
      <c r="D147" s="42"/>
      <c r="E147" s="42"/>
      <c r="F147" s="42"/>
      <c r="G147" s="42"/>
      <c r="H147" s="42"/>
      <c r="I147" s="42"/>
      <c r="J147" s="42"/>
      <c r="K147" s="42"/>
      <c r="L147" s="42"/>
      <c r="M147" s="42"/>
      <c r="N147" s="42"/>
      <c r="O147" s="42"/>
      <c r="P147" s="42"/>
    </row>
    <row r="148" spans="1:16" x14ac:dyDescent="0.25">
      <c r="A148" s="42"/>
      <c r="B148" s="63"/>
      <c r="C148" s="63"/>
      <c r="D148" s="42"/>
      <c r="E148" s="42"/>
      <c r="F148" s="42"/>
      <c r="G148" s="42"/>
      <c r="H148" s="42"/>
      <c r="I148" s="42"/>
      <c r="J148" s="42"/>
      <c r="K148" s="42"/>
      <c r="L148" s="42"/>
      <c r="M148" s="42"/>
      <c r="N148" s="42"/>
      <c r="O148" s="42"/>
      <c r="P148" s="42"/>
    </row>
    <row r="149" spans="1:16" x14ac:dyDescent="0.25">
      <c r="A149" s="42"/>
      <c r="B149" s="63"/>
      <c r="C149" s="63"/>
      <c r="D149" s="42"/>
      <c r="E149" s="42"/>
      <c r="F149" s="42"/>
      <c r="G149" s="42"/>
      <c r="H149" s="42"/>
      <c r="I149" s="42"/>
      <c r="J149" s="42"/>
      <c r="K149" s="42"/>
      <c r="L149" s="42"/>
      <c r="M149" s="42"/>
      <c r="N149" s="42"/>
      <c r="O149" s="42"/>
      <c r="P149" s="42"/>
    </row>
    <row r="150" spans="1:16" x14ac:dyDescent="0.25">
      <c r="A150" s="42"/>
      <c r="B150" s="63"/>
      <c r="C150" s="63"/>
      <c r="D150" s="42"/>
      <c r="E150" s="42"/>
      <c r="F150" s="42"/>
      <c r="G150" s="42"/>
      <c r="H150" s="42"/>
      <c r="I150" s="42"/>
      <c r="J150" s="42"/>
      <c r="K150" s="42"/>
      <c r="L150" s="42"/>
      <c r="M150" s="42"/>
      <c r="N150" s="42"/>
      <c r="O150" s="42"/>
      <c r="P150" s="42"/>
    </row>
    <row r="151" spans="1:16" x14ac:dyDescent="0.25">
      <c r="A151" s="42"/>
      <c r="B151" s="63"/>
      <c r="C151" s="63"/>
      <c r="D151" s="42"/>
      <c r="E151" s="42"/>
      <c r="F151" s="42"/>
      <c r="G151" s="42"/>
      <c r="H151" s="42"/>
      <c r="I151" s="42"/>
      <c r="J151" s="42"/>
      <c r="K151" s="42"/>
      <c r="L151" s="42"/>
      <c r="M151" s="42"/>
      <c r="N151" s="42"/>
      <c r="O151" s="42"/>
      <c r="P151" s="42"/>
    </row>
    <row r="152" spans="1:16" x14ac:dyDescent="0.25">
      <c r="A152" s="42"/>
      <c r="B152" s="63"/>
      <c r="C152" s="63"/>
      <c r="D152" s="42"/>
      <c r="E152" s="42"/>
      <c r="F152" s="42"/>
      <c r="G152" s="42"/>
      <c r="H152" s="42"/>
      <c r="I152" s="42"/>
      <c r="J152" s="42"/>
      <c r="K152" s="42"/>
      <c r="L152" s="42"/>
      <c r="M152" s="42"/>
      <c r="N152" s="42"/>
      <c r="O152" s="42"/>
      <c r="P152" s="42"/>
    </row>
    <row r="153" spans="1:16" x14ac:dyDescent="0.25">
      <c r="A153" s="42"/>
      <c r="B153" s="63"/>
      <c r="C153" s="63"/>
      <c r="D153" s="42"/>
      <c r="E153" s="42"/>
      <c r="F153" s="42"/>
      <c r="G153" s="42"/>
      <c r="H153" s="42"/>
      <c r="I153" s="42"/>
      <c r="J153" s="42"/>
      <c r="K153" s="42"/>
      <c r="L153" s="42"/>
      <c r="M153" s="42"/>
      <c r="N153" s="42"/>
      <c r="O153" s="42"/>
      <c r="P153" s="42"/>
    </row>
    <row r="154" spans="1:16" x14ac:dyDescent="0.25">
      <c r="A154" s="42"/>
      <c r="B154" s="63"/>
      <c r="C154" s="63"/>
      <c r="D154" s="42"/>
      <c r="E154" s="42"/>
      <c r="F154" s="42"/>
      <c r="G154" s="42"/>
      <c r="H154" s="42"/>
      <c r="I154" s="42"/>
      <c r="J154" s="42"/>
      <c r="K154" s="42"/>
      <c r="L154" s="42"/>
      <c r="M154" s="42"/>
      <c r="N154" s="42"/>
      <c r="O154" s="42"/>
      <c r="P154" s="42"/>
    </row>
    <row r="155" spans="1:16" x14ac:dyDescent="0.25">
      <c r="A155" s="42"/>
      <c r="B155" s="63"/>
      <c r="C155" s="63"/>
      <c r="D155" s="42"/>
      <c r="E155" s="42"/>
      <c r="F155" s="42"/>
      <c r="G155" s="42"/>
      <c r="H155" s="42"/>
      <c r="I155" s="42"/>
      <c r="J155" s="42"/>
      <c r="K155" s="42"/>
      <c r="L155" s="42"/>
      <c r="M155" s="42"/>
      <c r="N155" s="42"/>
      <c r="O155" s="42"/>
      <c r="P155" s="42"/>
    </row>
    <row r="156" spans="1:16" x14ac:dyDescent="0.25">
      <c r="A156" s="42"/>
      <c r="B156" s="63"/>
      <c r="C156" s="63"/>
      <c r="D156" s="42"/>
      <c r="E156" s="42"/>
      <c r="F156" s="42"/>
      <c r="G156" s="42"/>
      <c r="H156" s="42"/>
      <c r="I156" s="42"/>
      <c r="J156" s="42"/>
      <c r="K156" s="42"/>
      <c r="L156" s="42"/>
      <c r="M156" s="42"/>
      <c r="N156" s="42"/>
      <c r="O156" s="42"/>
      <c r="P156" s="42"/>
    </row>
    <row r="157" spans="1:16" x14ac:dyDescent="0.25">
      <c r="A157" s="42"/>
      <c r="B157" s="63"/>
      <c r="C157" s="63"/>
      <c r="D157" s="42"/>
      <c r="E157" s="42"/>
      <c r="F157" s="42"/>
      <c r="G157" s="42"/>
      <c r="H157" s="42"/>
      <c r="I157" s="42"/>
      <c r="J157" s="42"/>
      <c r="K157" s="42"/>
      <c r="L157" s="42"/>
      <c r="M157" s="42"/>
      <c r="N157" s="42"/>
      <c r="O157" s="42"/>
      <c r="P157" s="42"/>
    </row>
    <row r="158" spans="1:16" x14ac:dyDescent="0.25">
      <c r="A158" s="42"/>
      <c r="B158" s="63"/>
      <c r="C158" s="63"/>
      <c r="D158" s="42"/>
      <c r="E158" s="42"/>
      <c r="F158" s="42"/>
      <c r="G158" s="42"/>
      <c r="H158" s="42"/>
      <c r="I158" s="42"/>
      <c r="J158" s="42"/>
      <c r="K158" s="42"/>
      <c r="L158" s="42"/>
      <c r="M158" s="42"/>
      <c r="N158" s="42"/>
      <c r="O158" s="42"/>
      <c r="P158" s="42"/>
    </row>
    <row r="159" spans="1:16" x14ac:dyDescent="0.25">
      <c r="A159" s="42"/>
      <c r="B159" s="63"/>
      <c r="C159" s="63"/>
      <c r="D159" s="42"/>
      <c r="E159" s="42"/>
      <c r="F159" s="42"/>
      <c r="G159" s="42"/>
      <c r="H159" s="42"/>
      <c r="I159" s="42"/>
      <c r="J159" s="42"/>
      <c r="K159" s="42"/>
      <c r="L159" s="42"/>
      <c r="M159" s="42"/>
      <c r="N159" s="42"/>
      <c r="O159" s="42"/>
      <c r="P159" s="42"/>
    </row>
  </sheetData>
  <sheetProtection password="DF47" sheet="1" objects="1" scenarios="1" selectLockedCells="1"/>
  <mergeCells count="124">
    <mergeCell ref="B36:C36"/>
    <mergeCell ref="B37:C37"/>
    <mergeCell ref="B20:C20"/>
    <mergeCell ref="B21:C21"/>
    <mergeCell ref="B22:C22"/>
    <mergeCell ref="B23:C23"/>
    <mergeCell ref="B24:C24"/>
    <mergeCell ref="B25:C25"/>
    <mergeCell ref="B16:C16"/>
    <mergeCell ref="B17:C17"/>
    <mergeCell ref="B18:C18"/>
    <mergeCell ref="A1:P1"/>
    <mergeCell ref="R12:U12"/>
    <mergeCell ref="B30:C30"/>
    <mergeCell ref="B31:C31"/>
    <mergeCell ref="B32:C32"/>
    <mergeCell ref="B33:C33"/>
    <mergeCell ref="B34:C34"/>
    <mergeCell ref="B35:C35"/>
    <mergeCell ref="B26:C26"/>
    <mergeCell ref="B27:C27"/>
    <mergeCell ref="B28:C28"/>
    <mergeCell ref="B29:C29"/>
    <mergeCell ref="B19:C19"/>
    <mergeCell ref="M31:P31"/>
    <mergeCell ref="M28:P28"/>
    <mergeCell ref="M21:P21"/>
    <mergeCell ref="M22:P22"/>
    <mergeCell ref="H20:K20"/>
    <mergeCell ref="M19:P19"/>
    <mergeCell ref="A7:B7"/>
    <mergeCell ref="A8:B8"/>
    <mergeCell ref="H28:K28"/>
    <mergeCell ref="H29:K29"/>
    <mergeCell ref="D17:G17"/>
    <mergeCell ref="D18:G18"/>
    <mergeCell ref="D19:G19"/>
    <mergeCell ref="D20:G20"/>
    <mergeCell ref="H12:K12"/>
    <mergeCell ref="M12:P12"/>
    <mergeCell ref="D13:G13"/>
    <mergeCell ref="D14:G14"/>
    <mergeCell ref="D15:G15"/>
    <mergeCell ref="D16:G16"/>
    <mergeCell ref="H15:K15"/>
    <mergeCell ref="H16:K16"/>
    <mergeCell ref="H24:K24"/>
    <mergeCell ref="H25:K25"/>
    <mergeCell ref="H26:K26"/>
    <mergeCell ref="H27:K27"/>
    <mergeCell ref="H21:K21"/>
    <mergeCell ref="H22:K22"/>
    <mergeCell ref="H23:K23"/>
    <mergeCell ref="H17:K17"/>
    <mergeCell ref="H18:K18"/>
    <mergeCell ref="H19:K19"/>
    <mergeCell ref="M26:P26"/>
    <mergeCell ref="M27:P27"/>
    <mergeCell ref="M15:P15"/>
    <mergeCell ref="M16:P16"/>
    <mergeCell ref="M17:P17"/>
    <mergeCell ref="M18:P18"/>
    <mergeCell ref="M24:P24"/>
    <mergeCell ref="M25:P25"/>
    <mergeCell ref="M20:P20"/>
    <mergeCell ref="M23:P23"/>
    <mergeCell ref="D38:K38"/>
    <mergeCell ref="M35:P35"/>
    <mergeCell ref="M36:P36"/>
    <mergeCell ref="M37:P37"/>
    <mergeCell ref="M38:P38"/>
    <mergeCell ref="M29:P29"/>
    <mergeCell ref="M30:P30"/>
    <mergeCell ref="M33:P33"/>
    <mergeCell ref="M34:P34"/>
    <mergeCell ref="H34:K34"/>
    <mergeCell ref="H36:K36"/>
    <mergeCell ref="H37:K37"/>
    <mergeCell ref="H30:K30"/>
    <mergeCell ref="H31:K31"/>
    <mergeCell ref="H32:K32"/>
    <mergeCell ref="H33:K33"/>
    <mergeCell ref="M32:P32"/>
    <mergeCell ref="H35:K35"/>
    <mergeCell ref="D35:G35"/>
    <mergeCell ref="D36:G36"/>
    <mergeCell ref="D37:G37"/>
    <mergeCell ref="D29:G29"/>
    <mergeCell ref="D30:G30"/>
    <mergeCell ref="D31:G31"/>
    <mergeCell ref="D21:G21"/>
    <mergeCell ref="D22:G22"/>
    <mergeCell ref="D33:G33"/>
    <mergeCell ref="D34:G34"/>
    <mergeCell ref="D23:G23"/>
    <mergeCell ref="D24:G24"/>
    <mergeCell ref="D25:G25"/>
    <mergeCell ref="D26:G26"/>
    <mergeCell ref="D27:G27"/>
    <mergeCell ref="D28:G28"/>
    <mergeCell ref="B38:C38"/>
    <mergeCell ref="A2:P2"/>
    <mergeCell ref="A4:P4"/>
    <mergeCell ref="B13:C13"/>
    <mergeCell ref="K6:L6"/>
    <mergeCell ref="K7:L7"/>
    <mergeCell ref="M8:P8"/>
    <mergeCell ref="A5:P5"/>
    <mergeCell ref="B15:C15"/>
    <mergeCell ref="M7:P7"/>
    <mergeCell ref="M6:P6"/>
    <mergeCell ref="B12:C12"/>
    <mergeCell ref="D12:G12"/>
    <mergeCell ref="H13:K13"/>
    <mergeCell ref="H14:K14"/>
    <mergeCell ref="A10:P10"/>
    <mergeCell ref="M13:P13"/>
    <mergeCell ref="M14:P14"/>
    <mergeCell ref="A6:B6"/>
    <mergeCell ref="C6:F6"/>
    <mergeCell ref="C7:F7"/>
    <mergeCell ref="C8:F8"/>
    <mergeCell ref="B14:C14"/>
    <mergeCell ref="D32:G32"/>
  </mergeCells>
  <phoneticPr fontId="41" type="noConversion"/>
  <conditionalFormatting sqref="M7:P7">
    <cfRule type="containsText" dxfId="6" priority="2" operator="containsText" text="linked cell">
      <formula>NOT(ISERROR(SEARCH("linked cell",M7)))</formula>
    </cfRule>
  </conditionalFormatting>
  <conditionalFormatting sqref="C6:P8">
    <cfRule type="containsText" dxfId="5" priority="1" operator="containsText" text="linked">
      <formula>NOT(ISERROR(SEARCH("linked",C6)))</formula>
    </cfRule>
  </conditionalFormatting>
  <printOptions horizontalCentered="1"/>
  <pageMargins left="0.25" right="0.25" top="0.5" bottom="0.25" header="0.3" footer="0.3"/>
  <pageSetup scale="96" orientation="landscape" blackAndWhite="1" r:id="rId1"/>
  <headerFooter>
    <oddHeader>&amp;LLIHTC</oddHeader>
  </headerFooter>
  <extLst>
    <ext xmlns:mx="http://schemas.microsoft.com/office/mac/excel/2008/main" uri="{64002731-A6B0-56B0-2670-7721B7C09600}">
      <mx:PLV Mode="1" OnePage="0" WScale="93"/>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D102 RECONCILIATION</vt:lpstr>
      <vt:lpstr>D101 CONT DRAW</vt:lpstr>
      <vt:lpstr>DSHA USE ONLY</vt:lpstr>
      <vt:lpstr>D101 PAGE 2</vt:lpstr>
      <vt:lpstr>D104 NOTES</vt:lpstr>
      <vt:lpstr>D104A SUB TERMS</vt:lpstr>
      <vt:lpstr>D104B SUB DRAW</vt:lpstr>
      <vt:lpstr>D105 SUB ATTEST</vt:lpstr>
      <vt:lpstr>D106 VENDORS</vt:lpstr>
      <vt:lpstr>STORED MATERIALS</vt:lpstr>
      <vt:lpstr>D103 GEN REQ</vt:lpstr>
      <vt:lpstr>'D101 CONT DRAW'!Print_Area</vt:lpstr>
      <vt:lpstr>'D102 RECONCILIATION'!Print_Area</vt:lpstr>
      <vt:lpstr>'D104 NOTES'!Print_Area</vt:lpstr>
      <vt:lpstr>'D104A SUB TERMS'!Print_Area</vt:lpstr>
      <vt:lpstr>'D104B SUB DRAW'!Print_Area</vt:lpstr>
      <vt:lpstr>'D106 VENDORS'!Print_Area</vt:lpstr>
      <vt:lpstr>'STORED MATERIALS'!Print_Area</vt:lpstr>
      <vt:lpstr>'D104A SUB TERMS'!Print_Titles</vt:lpstr>
      <vt:lpstr>'D104B SUB DRAW'!Print_Titles</vt:lpstr>
      <vt:lpstr>'D105 SUB ATTEST'!Print_Titles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dc:creator>
  <cp:lastModifiedBy>Stephanie Griffin</cp:lastModifiedBy>
  <cp:lastPrinted>2021-08-04T14:23:47Z</cp:lastPrinted>
  <dcterms:created xsi:type="dcterms:W3CDTF">2012-06-20T19:21:30Z</dcterms:created>
  <dcterms:modified xsi:type="dcterms:W3CDTF">2021-08-04T14:27:13Z</dcterms:modified>
</cp:coreProperties>
</file>